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Žáci" sheetId="1" r:id="rId1"/>
    <sheet name="Žákyně" sheetId="2" r:id="rId2"/>
  </sheets>
  <definedNames/>
  <calcPr fullCalcOnLoad="1"/>
</workbook>
</file>

<file path=xl/sharedStrings.xml><?xml version="1.0" encoding="utf-8"?>
<sst xmlns="http://schemas.openxmlformats.org/spreadsheetml/2006/main" count="278" uniqueCount="181">
  <si>
    <t>4 boj přípravek</t>
  </si>
  <si>
    <t>nar.</t>
  </si>
  <si>
    <t>Jméno</t>
  </si>
  <si>
    <t>Oddíl</t>
  </si>
  <si>
    <t>60m</t>
  </si>
  <si>
    <t>Body</t>
  </si>
  <si>
    <t>Dálka</t>
  </si>
  <si>
    <t>Kriket</t>
  </si>
  <si>
    <t>800m</t>
  </si>
  <si>
    <t>Body celkem</t>
  </si>
  <si>
    <t>Pořadí</t>
  </si>
  <si>
    <t>žáci</t>
  </si>
  <si>
    <t>žákyně</t>
  </si>
  <si>
    <t>Brázdová Tereza</t>
  </si>
  <si>
    <t>ACTAB</t>
  </si>
  <si>
    <t>Chládková Denisa</t>
  </si>
  <si>
    <t>Vašíčková Nela</t>
  </si>
  <si>
    <t>Chládek Roman</t>
  </si>
  <si>
    <t>Jahoda Daniel</t>
  </si>
  <si>
    <t>Kašpárek Zdeněk</t>
  </si>
  <si>
    <t>Šimková Gabriela</t>
  </si>
  <si>
    <t>MILEV</t>
  </si>
  <si>
    <t>Nohejlová Krisýna</t>
  </si>
  <si>
    <t>Kašparová Kateřina</t>
  </si>
  <si>
    <t>Kučerová Kateřina</t>
  </si>
  <si>
    <t>CZSTR</t>
  </si>
  <si>
    <t>Švecová Anna</t>
  </si>
  <si>
    <t>Přib Zdeněk</t>
  </si>
  <si>
    <t>Plačková Barbora</t>
  </si>
  <si>
    <t>Harantová Alena</t>
  </si>
  <si>
    <t>Kroutl Vít</t>
  </si>
  <si>
    <t>SKPCB</t>
  </si>
  <si>
    <t>Wolf Petr</t>
  </si>
  <si>
    <t>Krejčí Zdeněk</t>
  </si>
  <si>
    <t>DACIC</t>
  </si>
  <si>
    <t>Novák Martin</t>
  </si>
  <si>
    <t>Veselý Jan</t>
  </si>
  <si>
    <t>Křížek Lukáš</t>
  </si>
  <si>
    <t>Rizvanovič Benjamín</t>
  </si>
  <si>
    <t>CECCB</t>
  </si>
  <si>
    <t>Gurčík Tomáš</t>
  </si>
  <si>
    <t>Mrázek Martin</t>
  </si>
  <si>
    <t>Mráz Daniel</t>
  </si>
  <si>
    <t>4DVCB</t>
  </si>
  <si>
    <t>Ujheliy Michal</t>
  </si>
  <si>
    <t>Vokálková Lenka</t>
  </si>
  <si>
    <t>Kožíšková Kristýna</t>
  </si>
  <si>
    <t>Švejdová Monika</t>
  </si>
  <si>
    <t>Petrová Lenka</t>
  </si>
  <si>
    <t>Schwarcová Anna</t>
  </si>
  <si>
    <t>Bártlová Dominika</t>
  </si>
  <si>
    <t>Kohoutková Pavla</t>
  </si>
  <si>
    <t>Kobernová Lucie</t>
  </si>
  <si>
    <t>Černochová Kristýna</t>
  </si>
  <si>
    <t>Führerová Marie</t>
  </si>
  <si>
    <t>Novotná Dominika</t>
  </si>
  <si>
    <t>Rozhoňová Markéta</t>
  </si>
  <si>
    <t>Jášová Eliška</t>
  </si>
  <si>
    <t>SOKCB</t>
  </si>
  <si>
    <t>Průcha Josef</t>
  </si>
  <si>
    <t>Duník Ondřej</t>
  </si>
  <si>
    <t>Prokýšková Eva</t>
  </si>
  <si>
    <t>NVCEL</t>
  </si>
  <si>
    <t>Jasanská Sabina</t>
  </si>
  <si>
    <t>Matějka David</t>
  </si>
  <si>
    <t>Kučera Jan</t>
  </si>
  <si>
    <t>Bartoň Jakub</t>
  </si>
  <si>
    <t>Kočár Ladislav</t>
  </si>
  <si>
    <t>Eiselt Martin</t>
  </si>
  <si>
    <t>Vaněk Petr</t>
  </si>
  <si>
    <t>VESEL</t>
  </si>
  <si>
    <t>Petlánová Gábina</t>
  </si>
  <si>
    <t>BLAT</t>
  </si>
  <si>
    <t>Morová Nikola</t>
  </si>
  <si>
    <t>Krajčová Kateřina</t>
  </si>
  <si>
    <t>Dušková Kristýna</t>
  </si>
  <si>
    <t>Kaplan Jan</t>
  </si>
  <si>
    <t>Kaplan Martin</t>
  </si>
  <si>
    <t>Koníček Jakub</t>
  </si>
  <si>
    <t>Mikeš Miroslav</t>
  </si>
  <si>
    <t>Švecová Sabina</t>
  </si>
  <si>
    <t>VELEN</t>
  </si>
  <si>
    <t>Kohoutová Pavla</t>
  </si>
  <si>
    <t>PISEK</t>
  </si>
  <si>
    <t>Mikešová Michaela</t>
  </si>
  <si>
    <t>Květoňová Dominika</t>
  </si>
  <si>
    <t>Ingeduld Jiří</t>
  </si>
  <si>
    <t>Veselý Filip</t>
  </si>
  <si>
    <t>BLATNÁ</t>
  </si>
  <si>
    <t>3:20,7</t>
  </si>
  <si>
    <t>3:45,5</t>
  </si>
  <si>
    <t>3:43,3</t>
  </si>
  <si>
    <t>NP</t>
  </si>
  <si>
    <t>2:59,0</t>
  </si>
  <si>
    <t>2:47,2</t>
  </si>
  <si>
    <t>2:54,7</t>
  </si>
  <si>
    <t>2:37,6</t>
  </si>
  <si>
    <t>2:44,7</t>
  </si>
  <si>
    <t>3:37,5</t>
  </si>
  <si>
    <t>3:27,7</t>
  </si>
  <si>
    <t>3:14,4</t>
  </si>
  <si>
    <t>3:03,3</t>
  </si>
  <si>
    <t>3:19,7</t>
  </si>
  <si>
    <t>3:37,3</t>
  </si>
  <si>
    <t>2:55,5</t>
  </si>
  <si>
    <t>3:28,6</t>
  </si>
  <si>
    <t>2:56,4</t>
  </si>
  <si>
    <t>2:53,3</t>
  </si>
  <si>
    <t>3:02,3</t>
  </si>
  <si>
    <t>3:10,9</t>
  </si>
  <si>
    <t>3:10,7</t>
  </si>
  <si>
    <t>3:01,4</t>
  </si>
  <si>
    <t>3:18,4</t>
  </si>
  <si>
    <t>3:58,2</t>
  </si>
  <si>
    <t>2:44,5</t>
  </si>
  <si>
    <t>2:53,9</t>
  </si>
  <si>
    <t>3:22,1</t>
  </si>
  <si>
    <t>3:23,9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</si>
  <si>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</si>
  <si>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</si>
  <si>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</si>
  <si>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</si>
  <si>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</si>
  <si>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</si>
  <si>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</si>
  <si>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</si>
  <si>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</si>
  <si>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</si>
  <si>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</si>
  <si>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</si>
  <si>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</si>
  <si>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</si>
  <si>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</si>
  <si>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</si>
  <si>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</si>
  <si>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</si>
  <si>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</si>
  <si>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</si>
  <si>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</si>
  <si>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</si>
  <si>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</si>
  <si>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</si>
  <si>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</si>
  <si>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</si>
  <si>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</si>
  <si>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</si>
  <si>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</si>
  <si>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3:38,9</t>
  </si>
  <si>
    <t>3:26,8</t>
  </si>
  <si>
    <t>3:12,1</t>
  </si>
  <si>
    <t>3:25,2</t>
  </si>
  <si>
    <t>3:39,9</t>
  </si>
  <si>
    <t>3:33,2</t>
  </si>
  <si>
    <t>3:39,7</t>
  </si>
  <si>
    <t>3:43,2</t>
  </si>
  <si>
    <t>4:13,6</t>
  </si>
  <si>
    <t>2:55,1</t>
  </si>
  <si>
    <t>3:00,6</t>
  </si>
  <si>
    <t>DQ</t>
  </si>
  <si>
    <t>2:52,8</t>
  </si>
  <si>
    <t>2:56,7</t>
  </si>
  <si>
    <t>3:11,2</t>
  </si>
  <si>
    <t>2:59,1</t>
  </si>
  <si>
    <t>3:31,9</t>
  </si>
  <si>
    <t>3:26,1</t>
  </si>
  <si>
    <t>3:29,7</t>
  </si>
  <si>
    <t>3:14,3</t>
  </si>
  <si>
    <t>3:26,0</t>
  </si>
  <si>
    <t>3:09,7</t>
  </si>
  <si>
    <t>3:10,1</t>
  </si>
  <si>
    <t>3:12,4</t>
  </si>
  <si>
    <t>3:10,6</t>
  </si>
  <si>
    <t>3:00,7</t>
  </si>
  <si>
    <t>3:16,6</t>
  </si>
  <si>
    <t>3:09,4</t>
  </si>
  <si>
    <t>3:21,8</t>
  </si>
  <si>
    <t>30.</t>
  </si>
  <si>
    <t>31.</t>
  </si>
  <si>
    <t>32.</t>
  </si>
  <si>
    <t>33.</t>
  </si>
  <si>
    <t>2:56,1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</si>
</sst>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sz val="20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2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2" fontId="0" fillId="0" borderId="9" xfId="0" applyNumberFormat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="75" zoomScaleNormal="75" workbookViewId="0" topLeftCell="A1">
      <selection activeCell="A39" sqref="A39"/>
    </sheetView>
  </sheetViews>
  <sheetFormatPr defaultColWidth="9.00390625" defaultRowHeight="12.75"/>
  <cols>
    <col min="1" max="1" width="11.00390625" style="0" customWidth="1"/>
    <col min="2" max="2" width="24.25390625" style="0" customWidth="1"/>
    <col min="3" max="3" width="10.25390625" style="0" customWidth="1"/>
    <col min="4" max="4" width="6.875" style="0" customWidth="1"/>
    <col min="5" max="5" width="6.25390625" style="0" customWidth="1"/>
    <col min="6" max="6" width="7.375" style="0" customWidth="1"/>
    <col min="7" max="7" width="7.00390625" style="0" customWidth="1"/>
    <col min="8" max="8" width="6.875" style="0" customWidth="1"/>
    <col min="9" max="9" width="7.00390625" style="0" customWidth="1"/>
    <col min="10" max="10" width="9.875" style="0" customWidth="1"/>
    <col min="11" max="11" width="7.75390625" style="0" customWidth="1"/>
    <col min="12" max="12" width="13.625" style="0" customWidth="1"/>
  </cols>
  <sheetData>
    <row r="1" spans="1:4" ht="26.25">
      <c r="A1" s="2" t="s">
        <v>0</v>
      </c>
      <c r="C1" s="2"/>
      <c r="D1" s="1"/>
    </row>
    <row r="3" ht="15.75">
      <c r="A3" s="3" t="s">
        <v>11</v>
      </c>
    </row>
    <row r="4" ht="13.5" thickBot="1"/>
    <row r="5" spans="1:14" ht="15.75">
      <c r="A5" s="17" t="s">
        <v>1</v>
      </c>
      <c r="B5" s="18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5</v>
      </c>
      <c r="H5" s="19" t="s">
        <v>7</v>
      </c>
      <c r="I5" s="19" t="s">
        <v>5</v>
      </c>
      <c r="J5" s="19" t="s">
        <v>8</v>
      </c>
      <c r="K5" s="19" t="s">
        <v>5</v>
      </c>
      <c r="L5" s="19" t="s">
        <v>9</v>
      </c>
      <c r="M5" s="20" t="s">
        <v>10</v>
      </c>
      <c r="N5" s="6"/>
    </row>
    <row r="6" spans="1:14" ht="15.75" customHeight="1">
      <c r="A6" s="26">
        <v>950510</v>
      </c>
      <c r="B6" s="52" t="s">
        <v>38</v>
      </c>
      <c r="C6" s="39" t="s">
        <v>39</v>
      </c>
      <c r="D6" s="4">
        <v>9.1</v>
      </c>
      <c r="E6" s="30">
        <f aca="true" t="shared" si="0" ref="E6:E32">IF(D6&lt;&gt;"",INT(58.015*(11.26-D6)^1.81),"")</f>
        <v>233</v>
      </c>
      <c r="F6" s="5">
        <v>339</v>
      </c>
      <c r="G6" s="32">
        <f aca="true" t="shared" si="1" ref="G6:G31">IF(F6&lt;&gt;"",INT(0.14354*(F6-220)^1.4),"")</f>
        <v>115</v>
      </c>
      <c r="H6" s="41">
        <v>39.85</v>
      </c>
      <c r="I6" s="32">
        <f aca="true" t="shared" si="2" ref="I6:I34">IF(H6&lt;&gt;"",INT(5.33*(H6-10)^1.1),"")</f>
        <v>223</v>
      </c>
      <c r="J6" s="35" t="s">
        <v>114</v>
      </c>
      <c r="K6" s="43">
        <f aca="true" t="shared" si="3" ref="K6:K30">IF(J6&lt;&gt;"",INT(0.13279*(235-(60*VALUE(LEFT(J6,1))+VALUE(RIGHT(J6,4))))^1.85),"")</f>
        <v>348</v>
      </c>
      <c r="L6" s="44">
        <f aca="true" t="shared" si="4" ref="L6:L34">SUM(E6,G6,I6,K6)</f>
        <v>919</v>
      </c>
      <c r="M6" s="42" t="s">
        <v>118</v>
      </c>
      <c r="N6" s="6"/>
    </row>
    <row r="7" spans="1:29" s="39" customFormat="1" ht="15.75" customHeight="1">
      <c r="A7" s="26">
        <v>940711</v>
      </c>
      <c r="B7" s="52" t="s">
        <v>33</v>
      </c>
      <c r="C7" s="39" t="s">
        <v>34</v>
      </c>
      <c r="D7" s="4">
        <v>9.8</v>
      </c>
      <c r="E7" s="30">
        <f t="shared" si="0"/>
        <v>115</v>
      </c>
      <c r="F7" s="5">
        <v>349</v>
      </c>
      <c r="G7" s="32">
        <f t="shared" si="1"/>
        <v>129</v>
      </c>
      <c r="H7" s="41">
        <v>40.07</v>
      </c>
      <c r="I7" s="32">
        <f t="shared" si="2"/>
        <v>225</v>
      </c>
      <c r="J7" s="35" t="s">
        <v>96</v>
      </c>
      <c r="K7" s="43">
        <f t="shared" si="3"/>
        <v>414</v>
      </c>
      <c r="L7" s="44">
        <f t="shared" si="4"/>
        <v>883</v>
      </c>
      <c r="M7" s="42" t="s">
        <v>119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</row>
    <row r="8" spans="1:29" s="39" customFormat="1" ht="15" customHeight="1">
      <c r="A8" s="26">
        <v>940513</v>
      </c>
      <c r="B8" s="52" t="s">
        <v>64</v>
      </c>
      <c r="C8" s="39" t="s">
        <v>62</v>
      </c>
      <c r="D8" s="4">
        <v>9.1</v>
      </c>
      <c r="E8" s="30">
        <f t="shared" si="0"/>
        <v>233</v>
      </c>
      <c r="F8" s="5">
        <v>323</v>
      </c>
      <c r="G8" s="32">
        <f t="shared" si="1"/>
        <v>94</v>
      </c>
      <c r="H8" s="41">
        <v>37.98</v>
      </c>
      <c r="I8" s="32">
        <f t="shared" si="2"/>
        <v>208</v>
      </c>
      <c r="J8" s="35" t="s">
        <v>94</v>
      </c>
      <c r="K8" s="43">
        <f t="shared" si="3"/>
        <v>324</v>
      </c>
      <c r="L8" s="44">
        <f t="shared" si="4"/>
        <v>859</v>
      </c>
      <c r="M8" s="42" t="s">
        <v>120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</row>
    <row r="9" spans="1:29" s="39" customFormat="1" ht="15" customHeight="1">
      <c r="A9" s="26">
        <v>950410</v>
      </c>
      <c r="B9" s="52" t="s">
        <v>67</v>
      </c>
      <c r="C9" s="39" t="s">
        <v>58</v>
      </c>
      <c r="D9" s="4">
        <v>9.5</v>
      </c>
      <c r="E9" s="30">
        <f t="shared" si="0"/>
        <v>161</v>
      </c>
      <c r="F9" s="5">
        <v>327</v>
      </c>
      <c r="G9" s="32">
        <f t="shared" si="1"/>
        <v>99</v>
      </c>
      <c r="H9" s="41">
        <v>37.64</v>
      </c>
      <c r="I9" s="32">
        <f t="shared" si="2"/>
        <v>205</v>
      </c>
      <c r="J9" s="35" t="s">
        <v>97</v>
      </c>
      <c r="K9" s="43">
        <f t="shared" si="3"/>
        <v>346</v>
      </c>
      <c r="L9" s="44">
        <f t="shared" si="4"/>
        <v>811</v>
      </c>
      <c r="M9" s="42" t="s">
        <v>121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</row>
    <row r="10" spans="1:29" s="39" customFormat="1" ht="15" customHeight="1">
      <c r="A10" s="55">
        <v>940720</v>
      </c>
      <c r="B10" s="69" t="s">
        <v>76</v>
      </c>
      <c r="C10" s="39" t="s">
        <v>72</v>
      </c>
      <c r="D10" s="4">
        <v>9.3</v>
      </c>
      <c r="E10" s="30">
        <f t="shared" si="0"/>
        <v>196</v>
      </c>
      <c r="F10" s="5">
        <v>332</v>
      </c>
      <c r="G10" s="32">
        <f t="shared" si="1"/>
        <v>106</v>
      </c>
      <c r="H10" s="33">
        <v>38.48</v>
      </c>
      <c r="I10" s="32">
        <f t="shared" si="2"/>
        <v>212</v>
      </c>
      <c r="J10" s="35" t="s">
        <v>95</v>
      </c>
      <c r="K10" s="43">
        <f t="shared" si="3"/>
        <v>261</v>
      </c>
      <c r="L10" s="44">
        <f t="shared" si="4"/>
        <v>775</v>
      </c>
      <c r="M10" s="42" t="s">
        <v>122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</row>
    <row r="11" spans="1:29" s="39" customFormat="1" ht="15" customHeight="1">
      <c r="A11" s="26">
        <v>940801</v>
      </c>
      <c r="B11" s="52" t="s">
        <v>18</v>
      </c>
      <c r="C11" s="39" t="s">
        <v>14</v>
      </c>
      <c r="D11" s="4">
        <v>9.2</v>
      </c>
      <c r="E11" s="30">
        <f t="shared" si="0"/>
        <v>214</v>
      </c>
      <c r="F11" s="5">
        <v>339</v>
      </c>
      <c r="G11" s="32">
        <f t="shared" si="1"/>
        <v>115</v>
      </c>
      <c r="H11" s="41">
        <v>38.61</v>
      </c>
      <c r="I11" s="32">
        <f t="shared" si="2"/>
        <v>213</v>
      </c>
      <c r="J11" s="35" t="s">
        <v>93</v>
      </c>
      <c r="K11" s="43">
        <f t="shared" si="3"/>
        <v>227</v>
      </c>
      <c r="L11" s="44">
        <f t="shared" si="4"/>
        <v>769</v>
      </c>
      <c r="M11" s="42" t="s">
        <v>123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</row>
    <row r="12" spans="1:29" s="39" customFormat="1" ht="15" customHeight="1">
      <c r="A12" s="55">
        <v>950703</v>
      </c>
      <c r="B12" s="69" t="s">
        <v>78</v>
      </c>
      <c r="C12" s="39" t="s">
        <v>72</v>
      </c>
      <c r="D12" s="4">
        <v>9.9</v>
      </c>
      <c r="E12" s="30">
        <f t="shared" si="0"/>
        <v>101</v>
      </c>
      <c r="F12" s="5">
        <v>309</v>
      </c>
      <c r="G12" s="32">
        <f t="shared" si="1"/>
        <v>76</v>
      </c>
      <c r="H12" s="33">
        <v>31.84</v>
      </c>
      <c r="I12" s="32">
        <f t="shared" si="2"/>
        <v>158</v>
      </c>
      <c r="J12" s="35" t="s">
        <v>104</v>
      </c>
      <c r="K12" s="43">
        <f t="shared" si="3"/>
        <v>254</v>
      </c>
      <c r="L12" s="44">
        <f t="shared" si="4"/>
        <v>589</v>
      </c>
      <c r="M12" s="42" t="s">
        <v>124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29" s="39" customFormat="1" ht="15" customHeight="1">
      <c r="A13" s="26">
        <v>950602</v>
      </c>
      <c r="B13" s="52" t="s">
        <v>19</v>
      </c>
      <c r="C13" s="39" t="s">
        <v>14</v>
      </c>
      <c r="D13" s="4">
        <v>9.5</v>
      </c>
      <c r="E13" s="30">
        <f t="shared" si="0"/>
        <v>161</v>
      </c>
      <c r="F13" s="5">
        <v>319</v>
      </c>
      <c r="G13" s="32">
        <f t="shared" si="1"/>
        <v>89</v>
      </c>
      <c r="H13" s="41">
        <v>18.6</v>
      </c>
      <c r="I13" s="32">
        <f t="shared" si="2"/>
        <v>56</v>
      </c>
      <c r="J13" s="35" t="s">
        <v>107</v>
      </c>
      <c r="K13" s="43">
        <f t="shared" si="3"/>
        <v>272</v>
      </c>
      <c r="L13" s="44">
        <f t="shared" si="4"/>
        <v>578</v>
      </c>
      <c r="M13" s="42" t="s">
        <v>125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</row>
    <row r="14" spans="1:29" s="39" customFormat="1" ht="15" customHeight="1">
      <c r="A14" s="26">
        <v>940610</v>
      </c>
      <c r="B14" s="52" t="s">
        <v>27</v>
      </c>
      <c r="C14" s="39" t="s">
        <v>25</v>
      </c>
      <c r="D14" s="4">
        <v>9.9</v>
      </c>
      <c r="E14" s="30">
        <f t="shared" si="0"/>
        <v>101</v>
      </c>
      <c r="F14" s="5">
        <v>342</v>
      </c>
      <c r="G14" s="32">
        <f t="shared" si="1"/>
        <v>119</v>
      </c>
      <c r="H14" s="41">
        <v>31.53</v>
      </c>
      <c r="I14" s="32">
        <f t="shared" si="2"/>
        <v>155</v>
      </c>
      <c r="J14" s="35" t="s">
        <v>101</v>
      </c>
      <c r="K14" s="43">
        <f t="shared" si="3"/>
        <v>196</v>
      </c>
      <c r="L14" s="44">
        <f t="shared" si="4"/>
        <v>571</v>
      </c>
      <c r="M14" s="42" t="s">
        <v>126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</row>
    <row r="15" spans="1:29" s="39" customFormat="1" ht="15" customHeight="1">
      <c r="A15" s="55">
        <v>950917</v>
      </c>
      <c r="B15" s="52" t="s">
        <v>87</v>
      </c>
      <c r="C15" s="39" t="s">
        <v>58</v>
      </c>
      <c r="D15" s="4">
        <v>9.9</v>
      </c>
      <c r="E15" s="30">
        <f t="shared" si="0"/>
        <v>101</v>
      </c>
      <c r="F15" s="5">
        <v>310</v>
      </c>
      <c r="G15" s="32">
        <f t="shared" si="1"/>
        <v>78</v>
      </c>
      <c r="H15" s="33">
        <v>28.44</v>
      </c>
      <c r="I15" s="32">
        <f t="shared" si="2"/>
        <v>131</v>
      </c>
      <c r="J15" s="35" t="s">
        <v>106</v>
      </c>
      <c r="K15" s="43">
        <f t="shared" si="3"/>
        <v>247</v>
      </c>
      <c r="L15" s="44">
        <f t="shared" si="4"/>
        <v>557</v>
      </c>
      <c r="M15" s="42" t="s">
        <v>127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</row>
    <row r="16" spans="1:29" s="39" customFormat="1" ht="15.75" customHeight="1">
      <c r="A16" s="26">
        <v>950828</v>
      </c>
      <c r="B16" s="52" t="s">
        <v>32</v>
      </c>
      <c r="C16" s="39" t="s">
        <v>31</v>
      </c>
      <c r="D16" s="4">
        <v>9.7</v>
      </c>
      <c r="E16" s="30">
        <f t="shared" si="0"/>
        <v>129</v>
      </c>
      <c r="F16" s="5">
        <v>323</v>
      </c>
      <c r="G16" s="32">
        <f t="shared" si="1"/>
        <v>94</v>
      </c>
      <c r="H16" s="41">
        <v>33.34</v>
      </c>
      <c r="I16" s="32">
        <f t="shared" si="2"/>
        <v>170</v>
      </c>
      <c r="J16" s="35" t="s">
        <v>100</v>
      </c>
      <c r="K16" s="43">
        <f t="shared" si="3"/>
        <v>125</v>
      </c>
      <c r="L16" s="44">
        <f t="shared" si="4"/>
        <v>518</v>
      </c>
      <c r="M16" s="42" t="s">
        <v>128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</row>
    <row r="17" spans="1:29" s="39" customFormat="1" ht="15" customHeight="1">
      <c r="A17" s="26">
        <v>940529</v>
      </c>
      <c r="B17" s="52" t="s">
        <v>30</v>
      </c>
      <c r="C17" s="39" t="s">
        <v>31</v>
      </c>
      <c r="D17" s="4">
        <v>9.3</v>
      </c>
      <c r="E17" s="30">
        <f t="shared" si="0"/>
        <v>196</v>
      </c>
      <c r="F17" s="5">
        <v>336</v>
      </c>
      <c r="G17" s="32">
        <f t="shared" si="1"/>
        <v>111</v>
      </c>
      <c r="H17" s="41">
        <v>30.18</v>
      </c>
      <c r="I17" s="32">
        <f t="shared" si="2"/>
        <v>145</v>
      </c>
      <c r="J17" s="35" t="s">
        <v>99</v>
      </c>
      <c r="K17" s="43">
        <f t="shared" si="3"/>
        <v>60</v>
      </c>
      <c r="L17" s="44">
        <f t="shared" si="4"/>
        <v>512</v>
      </c>
      <c r="M17" s="42" t="s">
        <v>129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</row>
    <row r="18" spans="1:29" s="39" customFormat="1" ht="15" customHeight="1">
      <c r="A18" s="26">
        <v>950607</v>
      </c>
      <c r="B18" s="52" t="s">
        <v>65</v>
      </c>
      <c r="C18" s="39" t="s">
        <v>62</v>
      </c>
      <c r="D18" s="4">
        <v>9.7</v>
      </c>
      <c r="E18" s="30">
        <f t="shared" si="0"/>
        <v>129</v>
      </c>
      <c r="F18" s="5">
        <v>305</v>
      </c>
      <c r="G18" s="32">
        <f t="shared" si="1"/>
        <v>72</v>
      </c>
      <c r="H18" s="41">
        <v>23.34</v>
      </c>
      <c r="I18" s="32">
        <f t="shared" si="2"/>
        <v>92</v>
      </c>
      <c r="J18" s="35" t="s">
        <v>108</v>
      </c>
      <c r="K18" s="43">
        <f t="shared" si="3"/>
        <v>203</v>
      </c>
      <c r="L18" s="44">
        <f t="shared" si="4"/>
        <v>496</v>
      </c>
      <c r="M18" s="42" t="s">
        <v>130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</row>
    <row r="19" spans="1:29" s="39" customFormat="1" ht="15" customHeight="1">
      <c r="A19" s="26">
        <v>950620</v>
      </c>
      <c r="B19" s="52" t="s">
        <v>44</v>
      </c>
      <c r="C19" s="39" t="s">
        <v>43</v>
      </c>
      <c r="D19" s="4">
        <v>9.1</v>
      </c>
      <c r="E19" s="30">
        <f t="shared" si="0"/>
        <v>233</v>
      </c>
      <c r="F19" s="5">
        <v>305</v>
      </c>
      <c r="G19" s="32">
        <f t="shared" si="1"/>
        <v>72</v>
      </c>
      <c r="H19" s="41">
        <v>31.29</v>
      </c>
      <c r="I19" s="32">
        <f t="shared" si="2"/>
        <v>154</v>
      </c>
      <c r="J19" s="35" t="s">
        <v>98</v>
      </c>
      <c r="K19" s="43">
        <f t="shared" si="3"/>
        <v>26</v>
      </c>
      <c r="L19" s="44">
        <f t="shared" si="4"/>
        <v>485</v>
      </c>
      <c r="M19" s="42" t="s">
        <v>131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</row>
    <row r="20" spans="1:29" s="39" customFormat="1" ht="15" customHeight="1">
      <c r="A20" s="26">
        <v>950922</v>
      </c>
      <c r="B20" s="52" t="s">
        <v>35</v>
      </c>
      <c r="C20" s="39" t="s">
        <v>34</v>
      </c>
      <c r="D20" s="4">
        <v>9.8</v>
      </c>
      <c r="E20" s="30">
        <f t="shared" si="0"/>
        <v>115</v>
      </c>
      <c r="F20" s="5">
        <v>240</v>
      </c>
      <c r="G20" s="32">
        <f t="shared" si="1"/>
        <v>9</v>
      </c>
      <c r="H20" s="41">
        <v>21.35</v>
      </c>
      <c r="I20" s="32">
        <f t="shared" si="2"/>
        <v>77</v>
      </c>
      <c r="J20" s="35" t="s">
        <v>115</v>
      </c>
      <c r="K20" s="43">
        <f t="shared" si="3"/>
        <v>267</v>
      </c>
      <c r="L20" s="44">
        <f t="shared" si="4"/>
        <v>468</v>
      </c>
      <c r="M20" s="42" t="s">
        <v>132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</row>
    <row r="21" spans="1:29" s="39" customFormat="1" ht="15" customHeight="1">
      <c r="A21" s="26">
        <v>940302</v>
      </c>
      <c r="B21" s="52" t="s">
        <v>41</v>
      </c>
      <c r="C21" s="39" t="s">
        <v>39</v>
      </c>
      <c r="D21" s="4">
        <v>9.5</v>
      </c>
      <c r="E21" s="30">
        <f t="shared" si="0"/>
        <v>161</v>
      </c>
      <c r="F21" s="5">
        <v>295</v>
      </c>
      <c r="G21" s="32">
        <f t="shared" si="1"/>
        <v>60</v>
      </c>
      <c r="H21" s="41">
        <v>27.62</v>
      </c>
      <c r="I21" s="32">
        <f t="shared" si="2"/>
        <v>125</v>
      </c>
      <c r="J21" s="35" t="s">
        <v>102</v>
      </c>
      <c r="K21" s="43">
        <f t="shared" si="3"/>
        <v>96</v>
      </c>
      <c r="L21" s="44">
        <f t="shared" si="4"/>
        <v>442</v>
      </c>
      <c r="M21" s="42" t="s">
        <v>133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</row>
    <row r="22" spans="1:29" s="39" customFormat="1" ht="15" customHeight="1">
      <c r="A22" s="55">
        <v>960626</v>
      </c>
      <c r="B22" s="52" t="s">
        <v>79</v>
      </c>
      <c r="C22" s="39" t="s">
        <v>58</v>
      </c>
      <c r="D22" s="4">
        <v>9.7</v>
      </c>
      <c r="E22" s="30">
        <f t="shared" si="0"/>
        <v>129</v>
      </c>
      <c r="F22" s="5">
        <v>276</v>
      </c>
      <c r="G22" s="32">
        <f t="shared" si="1"/>
        <v>40</v>
      </c>
      <c r="H22" s="33">
        <v>18.81</v>
      </c>
      <c r="I22" s="32">
        <f t="shared" si="2"/>
        <v>58</v>
      </c>
      <c r="J22" s="35" t="s">
        <v>111</v>
      </c>
      <c r="K22" s="43">
        <f t="shared" si="3"/>
        <v>209</v>
      </c>
      <c r="L22" s="44">
        <f t="shared" si="4"/>
        <v>436</v>
      </c>
      <c r="M22" s="42" t="s">
        <v>134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</row>
    <row r="23" spans="1:29" s="39" customFormat="1" ht="15" customHeight="1">
      <c r="A23" s="55">
        <v>960511</v>
      </c>
      <c r="B23" s="69" t="s">
        <v>77</v>
      </c>
      <c r="C23" s="39" t="s">
        <v>72</v>
      </c>
      <c r="D23" s="4">
        <v>10.2</v>
      </c>
      <c r="E23" s="30">
        <f t="shared" si="0"/>
        <v>64</v>
      </c>
      <c r="F23" s="5">
        <v>302</v>
      </c>
      <c r="G23" s="32">
        <f t="shared" si="1"/>
        <v>68</v>
      </c>
      <c r="H23" s="33">
        <v>26.93</v>
      </c>
      <c r="I23" s="32">
        <f t="shared" si="2"/>
        <v>119</v>
      </c>
      <c r="J23" s="35" t="s">
        <v>109</v>
      </c>
      <c r="K23" s="43">
        <f t="shared" si="3"/>
        <v>146</v>
      </c>
      <c r="L23" s="44">
        <f t="shared" si="4"/>
        <v>397</v>
      </c>
      <c r="M23" s="42" t="s">
        <v>135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</row>
    <row r="24" spans="1:29" s="39" customFormat="1" ht="15" customHeight="1">
      <c r="A24" s="26">
        <v>950921</v>
      </c>
      <c r="B24" s="52" t="s">
        <v>66</v>
      </c>
      <c r="C24" s="39" t="s">
        <v>58</v>
      </c>
      <c r="D24" s="4">
        <v>10</v>
      </c>
      <c r="E24" s="30">
        <f t="shared" si="0"/>
        <v>88</v>
      </c>
      <c r="F24" s="5">
        <v>276</v>
      </c>
      <c r="G24" s="32">
        <f t="shared" si="1"/>
        <v>40</v>
      </c>
      <c r="H24" s="41">
        <v>27.07</v>
      </c>
      <c r="I24" s="32">
        <f t="shared" si="2"/>
        <v>120</v>
      </c>
      <c r="J24" s="35" t="s">
        <v>110</v>
      </c>
      <c r="K24" s="43">
        <f t="shared" si="3"/>
        <v>147</v>
      </c>
      <c r="L24" s="44">
        <f t="shared" si="4"/>
        <v>395</v>
      </c>
      <c r="M24" s="42" t="s">
        <v>136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</row>
    <row r="25" spans="1:29" s="39" customFormat="1" ht="15" customHeight="1">
      <c r="A25" s="26">
        <v>940414</v>
      </c>
      <c r="B25" s="52" t="s">
        <v>40</v>
      </c>
      <c r="C25" s="39" t="s">
        <v>39</v>
      </c>
      <c r="D25" s="4">
        <v>10.1</v>
      </c>
      <c r="E25" s="30">
        <f t="shared" si="0"/>
        <v>75</v>
      </c>
      <c r="F25" s="5">
        <v>303</v>
      </c>
      <c r="G25" s="32">
        <f t="shared" si="1"/>
        <v>69</v>
      </c>
      <c r="H25" s="41">
        <v>35.37</v>
      </c>
      <c r="I25" s="32">
        <f t="shared" si="2"/>
        <v>186</v>
      </c>
      <c r="J25" s="35" t="s">
        <v>105</v>
      </c>
      <c r="K25" s="43">
        <f t="shared" si="3"/>
        <v>56</v>
      </c>
      <c r="L25" s="44">
        <f t="shared" si="4"/>
        <v>386</v>
      </c>
      <c r="M25" s="42" t="s">
        <v>137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</row>
    <row r="26" spans="1:29" s="39" customFormat="1" ht="15" customHeight="1">
      <c r="A26" s="26">
        <v>950817</v>
      </c>
      <c r="B26" s="52" t="s">
        <v>17</v>
      </c>
      <c r="C26" s="39" t="s">
        <v>14</v>
      </c>
      <c r="D26" s="4">
        <v>10</v>
      </c>
      <c r="E26" s="30">
        <f t="shared" si="0"/>
        <v>88</v>
      </c>
      <c r="F26" s="5">
        <v>306</v>
      </c>
      <c r="G26" s="32">
        <f t="shared" si="1"/>
        <v>73</v>
      </c>
      <c r="H26" s="41">
        <v>34.4</v>
      </c>
      <c r="I26" s="32">
        <f t="shared" si="2"/>
        <v>179</v>
      </c>
      <c r="J26" s="35" t="s">
        <v>103</v>
      </c>
      <c r="K26" s="43">
        <f t="shared" si="3"/>
        <v>27</v>
      </c>
      <c r="L26" s="44">
        <f t="shared" si="4"/>
        <v>367</v>
      </c>
      <c r="M26" s="42" t="s">
        <v>138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</row>
    <row r="27" spans="1:29" s="39" customFormat="1" ht="15" customHeight="1">
      <c r="A27" s="55">
        <v>950617</v>
      </c>
      <c r="B27" s="52" t="s">
        <v>69</v>
      </c>
      <c r="C27" s="39" t="s">
        <v>70</v>
      </c>
      <c r="D27" s="4">
        <v>9.7</v>
      </c>
      <c r="E27" s="30">
        <f t="shared" si="0"/>
        <v>129</v>
      </c>
      <c r="F27" s="5">
        <v>231</v>
      </c>
      <c r="G27" s="32">
        <f t="shared" si="1"/>
        <v>4</v>
      </c>
      <c r="H27" s="33">
        <v>23.24</v>
      </c>
      <c r="I27" s="32">
        <f t="shared" si="2"/>
        <v>91</v>
      </c>
      <c r="J27" s="35" t="s">
        <v>112</v>
      </c>
      <c r="K27" s="43">
        <f t="shared" si="3"/>
        <v>103</v>
      </c>
      <c r="L27" s="44">
        <f t="shared" si="4"/>
        <v>327</v>
      </c>
      <c r="M27" s="42" t="s">
        <v>139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</row>
    <row r="28" spans="1:29" s="39" customFormat="1" ht="15" customHeight="1">
      <c r="A28" s="26">
        <v>950703</v>
      </c>
      <c r="B28" s="52" t="s">
        <v>37</v>
      </c>
      <c r="C28" s="39" t="s">
        <v>34</v>
      </c>
      <c r="D28" s="4">
        <v>10.7</v>
      </c>
      <c r="E28" s="30">
        <f t="shared" si="0"/>
        <v>20</v>
      </c>
      <c r="F28" s="5">
        <v>267</v>
      </c>
      <c r="G28" s="32">
        <f t="shared" si="1"/>
        <v>31</v>
      </c>
      <c r="H28" s="41">
        <v>24.59</v>
      </c>
      <c r="I28" s="32">
        <f t="shared" si="2"/>
        <v>101</v>
      </c>
      <c r="J28" s="35" t="s">
        <v>116</v>
      </c>
      <c r="K28" s="43">
        <f t="shared" si="3"/>
        <v>85</v>
      </c>
      <c r="L28" s="44">
        <f t="shared" si="4"/>
        <v>237</v>
      </c>
      <c r="M28" s="42" t="s">
        <v>140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 spans="1:29" s="39" customFormat="1" ht="15" customHeight="1">
      <c r="A29" s="26">
        <v>950721</v>
      </c>
      <c r="B29" s="52" t="s">
        <v>36</v>
      </c>
      <c r="C29" s="39" t="s">
        <v>34</v>
      </c>
      <c r="D29" s="4">
        <v>11</v>
      </c>
      <c r="E29" s="30">
        <f t="shared" si="0"/>
        <v>5</v>
      </c>
      <c r="F29" s="5">
        <v>268</v>
      </c>
      <c r="G29" s="32">
        <f t="shared" si="1"/>
        <v>32</v>
      </c>
      <c r="H29" s="41">
        <v>25.01</v>
      </c>
      <c r="I29" s="32">
        <f t="shared" si="2"/>
        <v>104</v>
      </c>
      <c r="J29" s="35" t="s">
        <v>89</v>
      </c>
      <c r="K29" s="43">
        <f t="shared" si="3"/>
        <v>91</v>
      </c>
      <c r="L29" s="44">
        <f t="shared" si="4"/>
        <v>232</v>
      </c>
      <c r="M29" s="42" t="s">
        <v>141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</row>
    <row r="30" spans="1:29" s="39" customFormat="1" ht="18.75" thickBot="1">
      <c r="A30" s="68">
        <v>971002</v>
      </c>
      <c r="B30" s="53" t="s">
        <v>86</v>
      </c>
      <c r="C30" s="45" t="s">
        <v>58</v>
      </c>
      <c r="D30" s="46">
        <v>10</v>
      </c>
      <c r="E30" s="31">
        <f t="shared" si="0"/>
        <v>88</v>
      </c>
      <c r="F30" s="47">
        <v>229</v>
      </c>
      <c r="G30" s="34">
        <f t="shared" si="1"/>
        <v>3</v>
      </c>
      <c r="H30" s="65">
        <v>18.97</v>
      </c>
      <c r="I30" s="34">
        <f t="shared" si="2"/>
        <v>59</v>
      </c>
      <c r="J30" s="48" t="s">
        <v>117</v>
      </c>
      <c r="K30" s="49">
        <f t="shared" si="3"/>
        <v>76</v>
      </c>
      <c r="L30" s="50">
        <f t="shared" si="4"/>
        <v>226</v>
      </c>
      <c r="M30" s="42" t="s">
        <v>142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</row>
    <row r="31" spans="1:256" ht="18">
      <c r="A31" s="17">
        <v>950926</v>
      </c>
      <c r="B31" s="83" t="s">
        <v>68</v>
      </c>
      <c r="C31" s="84" t="s">
        <v>58</v>
      </c>
      <c r="D31" s="85">
        <v>10.3</v>
      </c>
      <c r="E31" s="86">
        <f t="shared" si="0"/>
        <v>53</v>
      </c>
      <c r="F31" s="87">
        <v>267</v>
      </c>
      <c r="G31" s="88">
        <f t="shared" si="1"/>
        <v>31</v>
      </c>
      <c r="H31" s="94">
        <v>27.57</v>
      </c>
      <c r="I31" s="88">
        <f t="shared" si="2"/>
        <v>124</v>
      </c>
      <c r="J31" s="89" t="s">
        <v>113</v>
      </c>
      <c r="K31" s="90">
        <v>0</v>
      </c>
      <c r="L31" s="91">
        <f t="shared" si="4"/>
        <v>208</v>
      </c>
      <c r="M31" s="42" t="s">
        <v>143</v>
      </c>
      <c r="N31" s="6"/>
      <c r="O31" s="23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/>
      <c r="AA31" s="22"/>
      <c r="AB31" s="23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5"/>
      <c r="AN31" s="22"/>
      <c r="AO31" s="23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5"/>
      <c r="BA31" s="22"/>
      <c r="BB31" s="23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5"/>
      <c r="BN31" s="22"/>
      <c r="BO31" s="23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5"/>
      <c r="CA31" s="22"/>
      <c r="CB31" s="23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5"/>
      <c r="CN31" s="22"/>
      <c r="CO31" s="23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5"/>
      <c r="DA31" s="22"/>
      <c r="DB31" s="23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5"/>
      <c r="DN31" s="22"/>
      <c r="DO31" s="23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5"/>
      <c r="EA31" s="22"/>
      <c r="EB31" s="23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5"/>
      <c r="EN31" s="22"/>
      <c r="EO31" s="23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5"/>
      <c r="FA31" s="22"/>
      <c r="FB31" s="23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5"/>
      <c r="FN31" s="22"/>
      <c r="FO31" s="23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5"/>
      <c r="GA31" s="22"/>
      <c r="GB31" s="23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5"/>
      <c r="GN31" s="22"/>
      <c r="GO31" s="23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5"/>
      <c r="HA31" s="22"/>
      <c r="HB31" s="23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5"/>
      <c r="HN31" s="22"/>
      <c r="HO31" s="23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5"/>
      <c r="IA31" s="22"/>
      <c r="IB31" s="23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5"/>
      <c r="IN31" s="22"/>
      <c r="IO31" s="23"/>
      <c r="IP31" s="24"/>
      <c r="IQ31" s="24"/>
      <c r="IR31" s="24"/>
      <c r="IS31" s="24"/>
      <c r="IT31" s="24"/>
      <c r="IU31" s="24"/>
      <c r="IV31" s="24"/>
    </row>
    <row r="32" spans="1:256" ht="18">
      <c r="A32" s="67">
        <v>970402</v>
      </c>
      <c r="B32" s="56" t="s">
        <v>42</v>
      </c>
      <c r="C32" s="57" t="s">
        <v>43</v>
      </c>
      <c r="D32" s="58">
        <v>10.4</v>
      </c>
      <c r="E32" s="59">
        <f t="shared" si="0"/>
        <v>44</v>
      </c>
      <c r="F32" s="60">
        <v>214</v>
      </c>
      <c r="G32" s="61">
        <v>0</v>
      </c>
      <c r="H32" s="70">
        <v>19.87</v>
      </c>
      <c r="I32" s="61">
        <f t="shared" si="2"/>
        <v>66</v>
      </c>
      <c r="J32" s="62" t="s">
        <v>92</v>
      </c>
      <c r="K32" s="63">
        <v>0</v>
      </c>
      <c r="L32" s="64">
        <f t="shared" si="4"/>
        <v>110</v>
      </c>
      <c r="M32" s="42" t="s">
        <v>144</v>
      </c>
      <c r="N32" s="6"/>
      <c r="O32" s="23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  <c r="AA32" s="22"/>
      <c r="AB32" s="23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5"/>
      <c r="AN32" s="22"/>
      <c r="AO32" s="23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5"/>
      <c r="BA32" s="22"/>
      <c r="BB32" s="23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5"/>
      <c r="BN32" s="22"/>
      <c r="BO32" s="23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5"/>
      <c r="CA32" s="22"/>
      <c r="CB32" s="23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5"/>
      <c r="CN32" s="22"/>
      <c r="CO32" s="23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5"/>
      <c r="DA32" s="22"/>
      <c r="DB32" s="23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5"/>
      <c r="DN32" s="22"/>
      <c r="DO32" s="23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5"/>
      <c r="EA32" s="22"/>
      <c r="EB32" s="23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5"/>
      <c r="EN32" s="22"/>
      <c r="EO32" s="23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5"/>
      <c r="FA32" s="22"/>
      <c r="FB32" s="23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5"/>
      <c r="FN32" s="22"/>
      <c r="FO32" s="23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5"/>
      <c r="GA32" s="22"/>
      <c r="GB32" s="23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5"/>
      <c r="GN32" s="22"/>
      <c r="GO32" s="23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5"/>
      <c r="HA32" s="22"/>
      <c r="HB32" s="23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5"/>
      <c r="HN32" s="22"/>
      <c r="HO32" s="23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5"/>
      <c r="IA32" s="22"/>
      <c r="IB32" s="23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5"/>
      <c r="IN32" s="22"/>
      <c r="IO32" s="23"/>
      <c r="IP32" s="24"/>
      <c r="IQ32" s="24"/>
      <c r="IR32" s="24"/>
      <c r="IS32" s="24"/>
      <c r="IT32" s="24"/>
      <c r="IU32" s="24"/>
      <c r="IV32" s="24"/>
    </row>
    <row r="33" spans="1:256" ht="18">
      <c r="A33" s="26">
        <v>980711</v>
      </c>
      <c r="B33" s="52" t="s">
        <v>59</v>
      </c>
      <c r="C33" s="39" t="s">
        <v>58</v>
      </c>
      <c r="D33" s="4">
        <v>11.4</v>
      </c>
      <c r="E33" s="30">
        <v>0</v>
      </c>
      <c r="F33" s="5">
        <v>231</v>
      </c>
      <c r="G33" s="32">
        <f>IF(F33&lt;&gt;"",INT(0.14354*(F33-220)^1.4),"")</f>
        <v>4</v>
      </c>
      <c r="H33" s="41">
        <v>18.08</v>
      </c>
      <c r="I33" s="32">
        <f t="shared" si="2"/>
        <v>53</v>
      </c>
      <c r="J33" s="35" t="s">
        <v>90</v>
      </c>
      <c r="K33" s="43">
        <f>IF(J33&lt;&gt;"",INT(0.13279*(235-(60*VALUE(LEFT(J33,1))+VALUE(RIGHT(J33,4))))^1.85),"")</f>
        <v>8</v>
      </c>
      <c r="L33" s="44">
        <f t="shared" si="4"/>
        <v>65</v>
      </c>
      <c r="M33" s="42" t="s">
        <v>145</v>
      </c>
      <c r="N33" s="6"/>
      <c r="O33" s="23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  <c r="AA33" s="22"/>
      <c r="AB33" s="23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5"/>
      <c r="AN33" s="22"/>
      <c r="AO33" s="23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5"/>
      <c r="BA33" s="22"/>
      <c r="BB33" s="23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5"/>
      <c r="BN33" s="22"/>
      <c r="BO33" s="23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5"/>
      <c r="CA33" s="22"/>
      <c r="CB33" s="23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5"/>
      <c r="CN33" s="22"/>
      <c r="CO33" s="23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5"/>
      <c r="DA33" s="22"/>
      <c r="DB33" s="23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5"/>
      <c r="DN33" s="22"/>
      <c r="DO33" s="23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5"/>
      <c r="EA33" s="22"/>
      <c r="EB33" s="23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5"/>
      <c r="EN33" s="22"/>
      <c r="EO33" s="23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5"/>
      <c r="FA33" s="22"/>
      <c r="FB33" s="23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5"/>
      <c r="FN33" s="22"/>
      <c r="FO33" s="23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5"/>
      <c r="GA33" s="22"/>
      <c r="GB33" s="23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5"/>
      <c r="GN33" s="22"/>
      <c r="GO33" s="23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5"/>
      <c r="HA33" s="22"/>
      <c r="HB33" s="23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5"/>
      <c r="HN33" s="22"/>
      <c r="HO33" s="23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5"/>
      <c r="IA33" s="22"/>
      <c r="IB33" s="23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5"/>
      <c r="IN33" s="22"/>
      <c r="IO33" s="23"/>
      <c r="IP33" s="24"/>
      <c r="IQ33" s="24"/>
      <c r="IR33" s="24"/>
      <c r="IS33" s="24"/>
      <c r="IT33" s="24"/>
      <c r="IU33" s="24"/>
      <c r="IV33" s="24"/>
    </row>
    <row r="34" spans="1:256" ht="18.75" thickBot="1">
      <c r="A34" s="27">
        <v>975222</v>
      </c>
      <c r="B34" s="92" t="s">
        <v>60</v>
      </c>
      <c r="C34" s="45" t="s">
        <v>58</v>
      </c>
      <c r="D34" s="46">
        <v>12.1</v>
      </c>
      <c r="E34" s="31">
        <v>0</v>
      </c>
      <c r="F34" s="47">
        <v>237</v>
      </c>
      <c r="G34" s="34">
        <f>IF(F34&lt;&gt;"",INT(0.14354*(F34-220)^1.4),"")</f>
        <v>7</v>
      </c>
      <c r="H34" s="93">
        <v>14.64</v>
      </c>
      <c r="I34" s="34">
        <f t="shared" si="2"/>
        <v>28</v>
      </c>
      <c r="J34" s="48" t="s">
        <v>91</v>
      </c>
      <c r="K34" s="49">
        <f>IF(J34&lt;&gt;"",INT(0.13279*(235-(60*VALUE(LEFT(J34,1))+VALUE(RIGHT(J34,4))))^1.85),"")</f>
        <v>12</v>
      </c>
      <c r="L34" s="50">
        <f t="shared" si="4"/>
        <v>47</v>
      </c>
      <c r="M34" s="51" t="s">
        <v>146</v>
      </c>
      <c r="N34" s="6"/>
      <c r="O34" s="23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5"/>
      <c r="AA34" s="22"/>
      <c r="AB34" s="23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5"/>
      <c r="AN34" s="22"/>
      <c r="AO34" s="23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5"/>
      <c r="BA34" s="22"/>
      <c r="BB34" s="23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5"/>
      <c r="BN34" s="22"/>
      <c r="BO34" s="23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5"/>
      <c r="CA34" s="22"/>
      <c r="CB34" s="23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5"/>
      <c r="CN34" s="22"/>
      <c r="CO34" s="23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5"/>
      <c r="DA34" s="22"/>
      <c r="DB34" s="23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5"/>
      <c r="DN34" s="22"/>
      <c r="DO34" s="23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5"/>
      <c r="EA34" s="22"/>
      <c r="EB34" s="23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5"/>
      <c r="EN34" s="22"/>
      <c r="EO34" s="23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5"/>
      <c r="FA34" s="22"/>
      <c r="FB34" s="23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5"/>
      <c r="FN34" s="22"/>
      <c r="FO34" s="23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5"/>
      <c r="GA34" s="22"/>
      <c r="GB34" s="23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5"/>
      <c r="GN34" s="22"/>
      <c r="GO34" s="23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5"/>
      <c r="HA34" s="22"/>
      <c r="HB34" s="23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5"/>
      <c r="HN34" s="22"/>
      <c r="HO34" s="23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5"/>
      <c r="IA34" s="22"/>
      <c r="IB34" s="23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5"/>
      <c r="IN34" s="22"/>
      <c r="IO34" s="23"/>
      <c r="IP34" s="24"/>
      <c r="IQ34" s="24"/>
      <c r="IR34" s="24"/>
      <c r="IS34" s="24"/>
      <c r="IT34" s="24"/>
      <c r="IU34" s="24"/>
      <c r="IV34" s="24"/>
    </row>
    <row r="35" spans="1:256" ht="18">
      <c r="A35" s="9"/>
      <c r="B35" s="77"/>
      <c r="C35" s="54"/>
      <c r="D35" s="12"/>
      <c r="E35" s="13"/>
      <c r="F35" s="14"/>
      <c r="G35" s="7"/>
      <c r="H35" s="78"/>
      <c r="I35" s="7"/>
      <c r="J35" s="38"/>
      <c r="K35" s="79"/>
      <c r="L35" s="80"/>
      <c r="M35" s="81"/>
      <c r="N35" s="6"/>
      <c r="O35" s="23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  <c r="AA35" s="22"/>
      <c r="AB35" s="23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5"/>
      <c r="AN35" s="22"/>
      <c r="AO35" s="23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5"/>
      <c r="BA35" s="22"/>
      <c r="BB35" s="23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5"/>
      <c r="BN35" s="22"/>
      <c r="BO35" s="23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5"/>
      <c r="CA35" s="22"/>
      <c r="CB35" s="23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5"/>
      <c r="CN35" s="22"/>
      <c r="CO35" s="23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5"/>
      <c r="DA35" s="22"/>
      <c r="DB35" s="23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5"/>
      <c r="DN35" s="22"/>
      <c r="DO35" s="23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5"/>
      <c r="EA35" s="22"/>
      <c r="EB35" s="23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5"/>
      <c r="EN35" s="22"/>
      <c r="EO35" s="23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5"/>
      <c r="FA35" s="22"/>
      <c r="FB35" s="23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5"/>
      <c r="FN35" s="22"/>
      <c r="FO35" s="23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5"/>
      <c r="GA35" s="22"/>
      <c r="GB35" s="23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5"/>
      <c r="GN35" s="22"/>
      <c r="GO35" s="23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5"/>
      <c r="HA35" s="22"/>
      <c r="HB35" s="23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5"/>
      <c r="HN35" s="22"/>
      <c r="HO35" s="23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5"/>
      <c r="IA35" s="22"/>
      <c r="IB35" s="23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5"/>
      <c r="IN35" s="22"/>
      <c r="IO35" s="23"/>
      <c r="IP35" s="24"/>
      <c r="IQ35" s="24"/>
      <c r="IR35" s="24"/>
      <c r="IS35" s="24"/>
      <c r="IT35" s="24"/>
      <c r="IU35" s="24"/>
      <c r="IV35" s="24"/>
    </row>
    <row r="36" spans="1:256" ht="18">
      <c r="A36" s="9"/>
      <c r="B36" s="77"/>
      <c r="C36" s="54"/>
      <c r="D36" s="12"/>
      <c r="E36" s="13"/>
      <c r="F36" s="14"/>
      <c r="G36" s="7"/>
      <c r="H36" s="78"/>
      <c r="I36" s="7"/>
      <c r="J36" s="38"/>
      <c r="K36" s="79"/>
      <c r="L36" s="80"/>
      <c r="M36" s="81"/>
      <c r="N36" s="6"/>
      <c r="O36" s="23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  <c r="AA36" s="22"/>
      <c r="AB36" s="23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5"/>
      <c r="AN36" s="22"/>
      <c r="AO36" s="23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5"/>
      <c r="BA36" s="22"/>
      <c r="BB36" s="23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5"/>
      <c r="BN36" s="22"/>
      <c r="BO36" s="23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5"/>
      <c r="CA36" s="22"/>
      <c r="CB36" s="23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5"/>
      <c r="CN36" s="22"/>
      <c r="CO36" s="23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5"/>
      <c r="DA36" s="22"/>
      <c r="DB36" s="23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5"/>
      <c r="DN36" s="22"/>
      <c r="DO36" s="23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5"/>
      <c r="EA36" s="22"/>
      <c r="EB36" s="23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5"/>
      <c r="EN36" s="22"/>
      <c r="EO36" s="23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5"/>
      <c r="FA36" s="22"/>
      <c r="FB36" s="23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5"/>
      <c r="FN36" s="22"/>
      <c r="FO36" s="23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5"/>
      <c r="GA36" s="22"/>
      <c r="GB36" s="23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5"/>
      <c r="GN36" s="22"/>
      <c r="GO36" s="23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5"/>
      <c r="HA36" s="22"/>
      <c r="HB36" s="23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5"/>
      <c r="HN36" s="22"/>
      <c r="HO36" s="23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5"/>
      <c r="IA36" s="22"/>
      <c r="IB36" s="23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5"/>
      <c r="IN36" s="22"/>
      <c r="IO36" s="23"/>
      <c r="IP36" s="24"/>
      <c r="IQ36" s="24"/>
      <c r="IR36" s="24"/>
      <c r="IS36" s="24"/>
      <c r="IT36" s="24"/>
      <c r="IU36" s="24"/>
      <c r="IV36" s="24"/>
    </row>
    <row r="37" spans="1:256" ht="18">
      <c r="A37" s="9"/>
      <c r="B37" s="77"/>
      <c r="C37" s="54"/>
      <c r="D37" s="12"/>
      <c r="E37" s="13"/>
      <c r="F37" s="14"/>
      <c r="G37" s="7"/>
      <c r="H37" s="78"/>
      <c r="I37" s="7"/>
      <c r="J37" s="38"/>
      <c r="K37" s="79"/>
      <c r="L37" s="80"/>
      <c r="M37" s="81"/>
      <c r="N37" s="6"/>
      <c r="O37" s="23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/>
      <c r="AA37" s="22"/>
      <c r="AB37" s="23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5"/>
      <c r="AN37" s="22"/>
      <c r="AO37" s="23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5"/>
      <c r="BA37" s="22"/>
      <c r="BB37" s="23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5"/>
      <c r="BN37" s="22"/>
      <c r="BO37" s="23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5"/>
      <c r="CA37" s="22"/>
      <c r="CB37" s="23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5"/>
      <c r="CN37" s="22"/>
      <c r="CO37" s="23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5"/>
      <c r="DA37" s="22"/>
      <c r="DB37" s="23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5"/>
      <c r="DN37" s="22"/>
      <c r="DO37" s="23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5"/>
      <c r="EA37" s="22"/>
      <c r="EB37" s="23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5"/>
      <c r="EN37" s="22"/>
      <c r="EO37" s="23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5"/>
      <c r="FA37" s="22"/>
      <c r="FB37" s="23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5"/>
      <c r="FN37" s="22"/>
      <c r="FO37" s="23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5"/>
      <c r="GA37" s="22"/>
      <c r="GB37" s="23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5"/>
      <c r="GN37" s="22"/>
      <c r="GO37" s="23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5"/>
      <c r="HA37" s="22"/>
      <c r="HB37" s="23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5"/>
      <c r="HN37" s="22"/>
      <c r="HO37" s="23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5"/>
      <c r="IA37" s="22"/>
      <c r="IB37" s="23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5"/>
      <c r="IN37" s="22"/>
      <c r="IO37" s="23"/>
      <c r="IP37" s="24"/>
      <c r="IQ37" s="24"/>
      <c r="IR37" s="24"/>
      <c r="IS37" s="24"/>
      <c r="IT37" s="24"/>
      <c r="IU37" s="24"/>
      <c r="IV37" s="24"/>
    </row>
    <row r="38" spans="1:256" ht="18">
      <c r="A38" s="9"/>
      <c r="B38" s="77"/>
      <c r="C38" s="54"/>
      <c r="D38" s="12"/>
      <c r="E38" s="13"/>
      <c r="F38" s="14"/>
      <c r="G38" s="7"/>
      <c r="H38" s="78"/>
      <c r="I38" s="7"/>
      <c r="J38" s="38"/>
      <c r="K38" s="79"/>
      <c r="L38" s="80"/>
      <c r="M38" s="81"/>
      <c r="N38" s="6"/>
      <c r="O38" s="23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5"/>
      <c r="AA38" s="22"/>
      <c r="AB38" s="23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5"/>
      <c r="AN38" s="22"/>
      <c r="AO38" s="23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5"/>
      <c r="BA38" s="22"/>
      <c r="BB38" s="23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5"/>
      <c r="BN38" s="22"/>
      <c r="BO38" s="23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5"/>
      <c r="CA38" s="22"/>
      <c r="CB38" s="23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5"/>
      <c r="CN38" s="22"/>
      <c r="CO38" s="23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5"/>
      <c r="DA38" s="22"/>
      <c r="DB38" s="23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5"/>
      <c r="DN38" s="22"/>
      <c r="DO38" s="23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5"/>
      <c r="EA38" s="22"/>
      <c r="EB38" s="23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5"/>
      <c r="EN38" s="22"/>
      <c r="EO38" s="23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5"/>
      <c r="FA38" s="22"/>
      <c r="FB38" s="23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5"/>
      <c r="FN38" s="22"/>
      <c r="FO38" s="23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5"/>
      <c r="GA38" s="22"/>
      <c r="GB38" s="23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5"/>
      <c r="GN38" s="22"/>
      <c r="GO38" s="23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5"/>
      <c r="HA38" s="22"/>
      <c r="HB38" s="23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5"/>
      <c r="HN38" s="22"/>
      <c r="HO38" s="23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5"/>
      <c r="IA38" s="22"/>
      <c r="IB38" s="23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5"/>
      <c r="IN38" s="22"/>
      <c r="IO38" s="23"/>
      <c r="IP38" s="24"/>
      <c r="IQ38" s="24"/>
      <c r="IR38" s="24"/>
      <c r="IS38" s="24"/>
      <c r="IT38" s="24"/>
      <c r="IU38" s="24"/>
      <c r="IV38" s="24"/>
    </row>
    <row r="39" spans="1:256" ht="18">
      <c r="A39" s="54"/>
      <c r="B39" s="11"/>
      <c r="C39" s="54"/>
      <c r="D39" s="12"/>
      <c r="E39" s="13">
        <f aca="true" t="shared" si="5" ref="E39:E59">IF(D39&lt;&gt;"",INT(58.015*(11.26-D39)^1.81),"")</f>
      </c>
      <c r="F39" s="14"/>
      <c r="G39" s="7">
        <f aca="true" t="shared" si="6" ref="G39:G59">IF(F39&lt;&gt;"",INT(0.14354*(F39-220)^1.4),"")</f>
      </c>
      <c r="H39" s="82"/>
      <c r="I39" s="7">
        <f aca="true" t="shared" si="7" ref="I39:I59">IF(H39&lt;&gt;"",INT(5.33*(H39-10)^1.1),"")</f>
      </c>
      <c r="J39" s="38"/>
      <c r="K39" s="79">
        <f aca="true" t="shared" si="8" ref="K39:K59">IF(J39&lt;&gt;"",INT(0.13279*(235-(60*VALUE(LEFT(J39,1))+VALUE(RIGHT(J39,4))))^1.85),"")</f>
      </c>
      <c r="L39" s="80"/>
      <c r="M39" s="81"/>
      <c r="N39" s="6"/>
      <c r="O39" s="23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/>
      <c r="AA39" s="22"/>
      <c r="AB39" s="23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5"/>
      <c r="AN39" s="22"/>
      <c r="AO39" s="23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5"/>
      <c r="BA39" s="22"/>
      <c r="BB39" s="23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5"/>
      <c r="BN39" s="22"/>
      <c r="BO39" s="23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5"/>
      <c r="CA39" s="22"/>
      <c r="CB39" s="23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5"/>
      <c r="CN39" s="22"/>
      <c r="CO39" s="23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5"/>
      <c r="DA39" s="22"/>
      <c r="DB39" s="23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5"/>
      <c r="DN39" s="22"/>
      <c r="DO39" s="23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5"/>
      <c r="EA39" s="22"/>
      <c r="EB39" s="23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5"/>
      <c r="EN39" s="22"/>
      <c r="EO39" s="23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5"/>
      <c r="FA39" s="22"/>
      <c r="FB39" s="23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5"/>
      <c r="FN39" s="22"/>
      <c r="FO39" s="23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5"/>
      <c r="GA39" s="22"/>
      <c r="GB39" s="23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5"/>
      <c r="GN39" s="22"/>
      <c r="GO39" s="23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5"/>
      <c r="HA39" s="22"/>
      <c r="HB39" s="23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5"/>
      <c r="HN39" s="22"/>
      <c r="HO39" s="23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5"/>
      <c r="IA39" s="22"/>
      <c r="IB39" s="23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5"/>
      <c r="IN39" s="22"/>
      <c r="IO39" s="23"/>
      <c r="IP39" s="24"/>
      <c r="IQ39" s="24"/>
      <c r="IR39" s="24"/>
      <c r="IS39" s="24"/>
      <c r="IT39" s="24"/>
      <c r="IU39" s="24"/>
      <c r="IV39" s="24"/>
    </row>
    <row r="40" spans="1:256" ht="18">
      <c r="A40" s="54"/>
      <c r="B40" s="11"/>
      <c r="C40" s="54"/>
      <c r="D40" s="12"/>
      <c r="E40" s="13">
        <f t="shared" si="5"/>
      </c>
      <c r="F40" s="14"/>
      <c r="G40" s="7">
        <f t="shared" si="6"/>
      </c>
      <c r="H40" s="82"/>
      <c r="I40" s="7">
        <f t="shared" si="7"/>
      </c>
      <c r="J40" s="38"/>
      <c r="K40" s="79">
        <f t="shared" si="8"/>
      </c>
      <c r="L40" s="80"/>
      <c r="M40" s="81"/>
      <c r="N40" s="6"/>
      <c r="O40" s="23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/>
      <c r="AA40" s="22"/>
      <c r="AB40" s="23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5"/>
      <c r="AN40" s="22"/>
      <c r="AO40" s="23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5"/>
      <c r="BA40" s="22"/>
      <c r="BB40" s="23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5"/>
      <c r="BN40" s="22"/>
      <c r="BO40" s="23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5"/>
      <c r="CA40" s="22"/>
      <c r="CB40" s="23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5"/>
      <c r="CN40" s="22"/>
      <c r="CO40" s="23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5"/>
      <c r="DA40" s="22"/>
      <c r="DB40" s="23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5"/>
      <c r="DN40" s="22"/>
      <c r="DO40" s="23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5"/>
      <c r="EA40" s="22"/>
      <c r="EB40" s="23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5"/>
      <c r="EN40" s="22"/>
      <c r="EO40" s="23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5"/>
      <c r="FA40" s="22"/>
      <c r="FB40" s="23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5"/>
      <c r="FN40" s="22"/>
      <c r="FO40" s="23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5"/>
      <c r="GA40" s="22"/>
      <c r="GB40" s="23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5"/>
      <c r="GN40" s="22"/>
      <c r="GO40" s="23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5"/>
      <c r="HA40" s="22"/>
      <c r="HB40" s="23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5"/>
      <c r="HN40" s="22"/>
      <c r="HO40" s="23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5"/>
      <c r="IA40" s="22"/>
      <c r="IB40" s="23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5"/>
      <c r="IN40" s="22"/>
      <c r="IO40" s="23"/>
      <c r="IP40" s="24"/>
      <c r="IQ40" s="24"/>
      <c r="IR40" s="24"/>
      <c r="IS40" s="24"/>
      <c r="IT40" s="24"/>
      <c r="IU40" s="24"/>
      <c r="IV40" s="24"/>
    </row>
    <row r="41" spans="1:256" ht="18">
      <c r="A41" s="54"/>
      <c r="B41" s="11"/>
      <c r="C41" s="54"/>
      <c r="D41" s="12"/>
      <c r="E41" s="13">
        <f t="shared" si="5"/>
      </c>
      <c r="F41" s="14"/>
      <c r="G41" s="7">
        <f t="shared" si="6"/>
      </c>
      <c r="H41" s="82"/>
      <c r="I41" s="7">
        <f t="shared" si="7"/>
      </c>
      <c r="J41" s="38"/>
      <c r="K41" s="79">
        <f t="shared" si="8"/>
      </c>
      <c r="L41" s="80"/>
      <c r="M41" s="81"/>
      <c r="N41" s="6"/>
      <c r="O41" s="23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  <c r="AA41" s="22"/>
      <c r="AB41" s="23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5"/>
      <c r="AN41" s="22"/>
      <c r="AO41" s="23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5"/>
      <c r="BA41" s="22"/>
      <c r="BB41" s="23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5"/>
      <c r="BN41" s="22"/>
      <c r="BO41" s="23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5"/>
      <c r="CA41" s="22"/>
      <c r="CB41" s="23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5"/>
      <c r="CN41" s="22"/>
      <c r="CO41" s="23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5"/>
      <c r="DA41" s="22"/>
      <c r="DB41" s="23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5"/>
      <c r="DN41" s="22"/>
      <c r="DO41" s="23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5"/>
      <c r="EA41" s="22"/>
      <c r="EB41" s="23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5"/>
      <c r="EN41" s="22"/>
      <c r="EO41" s="23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5"/>
      <c r="FA41" s="22"/>
      <c r="FB41" s="23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5"/>
      <c r="FN41" s="22"/>
      <c r="FO41" s="23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5"/>
      <c r="GA41" s="22"/>
      <c r="GB41" s="23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5"/>
      <c r="GN41" s="22"/>
      <c r="GO41" s="23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5"/>
      <c r="HA41" s="22"/>
      <c r="HB41" s="23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5"/>
      <c r="HN41" s="22"/>
      <c r="HO41" s="23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5"/>
      <c r="IA41" s="22"/>
      <c r="IB41" s="23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5"/>
      <c r="IN41" s="22"/>
      <c r="IO41" s="23"/>
      <c r="IP41" s="24"/>
      <c r="IQ41" s="24"/>
      <c r="IR41" s="24"/>
      <c r="IS41" s="24"/>
      <c r="IT41" s="24"/>
      <c r="IU41" s="24"/>
      <c r="IV41" s="24"/>
    </row>
    <row r="42" spans="1:256" ht="18">
      <c r="A42" s="54"/>
      <c r="B42" s="11"/>
      <c r="C42" s="54"/>
      <c r="D42" s="12"/>
      <c r="E42" s="13">
        <f t="shared" si="5"/>
      </c>
      <c r="F42" s="14"/>
      <c r="G42" s="7">
        <f t="shared" si="6"/>
      </c>
      <c r="H42" s="82"/>
      <c r="I42" s="7">
        <f t="shared" si="7"/>
      </c>
      <c r="J42" s="38"/>
      <c r="K42" s="79">
        <f t="shared" si="8"/>
      </c>
      <c r="L42" s="80"/>
      <c r="M42" s="81"/>
      <c r="N42" s="6"/>
      <c r="O42" s="23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/>
      <c r="AA42" s="22"/>
      <c r="AB42" s="23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5"/>
      <c r="AN42" s="22"/>
      <c r="AO42" s="23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5"/>
      <c r="BA42" s="22"/>
      <c r="BB42" s="23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5"/>
      <c r="BN42" s="22"/>
      <c r="BO42" s="23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5"/>
      <c r="CA42" s="22"/>
      <c r="CB42" s="23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5"/>
      <c r="CN42" s="22"/>
      <c r="CO42" s="23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5"/>
      <c r="DA42" s="22"/>
      <c r="DB42" s="23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5"/>
      <c r="DN42" s="22"/>
      <c r="DO42" s="23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5"/>
      <c r="EA42" s="22"/>
      <c r="EB42" s="23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5"/>
      <c r="EN42" s="22"/>
      <c r="EO42" s="23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5"/>
      <c r="FA42" s="22"/>
      <c r="FB42" s="23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5"/>
      <c r="FN42" s="22"/>
      <c r="FO42" s="23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5"/>
      <c r="GA42" s="22"/>
      <c r="GB42" s="23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5"/>
      <c r="GN42" s="22"/>
      <c r="GO42" s="23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5"/>
      <c r="HA42" s="22"/>
      <c r="HB42" s="23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5"/>
      <c r="HN42" s="22"/>
      <c r="HO42" s="23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5"/>
      <c r="IA42" s="22"/>
      <c r="IB42" s="23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5"/>
      <c r="IN42" s="22"/>
      <c r="IO42" s="23"/>
      <c r="IP42" s="24"/>
      <c r="IQ42" s="24"/>
      <c r="IR42" s="24"/>
      <c r="IS42" s="24"/>
      <c r="IT42" s="24"/>
      <c r="IU42" s="24"/>
      <c r="IV42" s="24"/>
    </row>
    <row r="43" spans="1:256" ht="18">
      <c r="A43" s="54"/>
      <c r="B43" s="11"/>
      <c r="C43" s="54"/>
      <c r="D43" s="12"/>
      <c r="E43" s="13">
        <f t="shared" si="5"/>
      </c>
      <c r="F43" s="14"/>
      <c r="G43" s="7">
        <f t="shared" si="6"/>
      </c>
      <c r="H43" s="82"/>
      <c r="I43" s="7">
        <f t="shared" si="7"/>
      </c>
      <c r="J43" s="38"/>
      <c r="K43" s="79">
        <f t="shared" si="8"/>
      </c>
      <c r="L43" s="80"/>
      <c r="M43" s="81"/>
      <c r="N43" s="6"/>
      <c r="O43" s="23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/>
      <c r="AA43" s="22"/>
      <c r="AB43" s="23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5"/>
      <c r="AN43" s="22"/>
      <c r="AO43" s="23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5"/>
      <c r="BA43" s="22"/>
      <c r="BB43" s="23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5"/>
      <c r="BN43" s="22"/>
      <c r="BO43" s="23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5"/>
      <c r="CA43" s="22"/>
      <c r="CB43" s="23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5"/>
      <c r="CN43" s="22"/>
      <c r="CO43" s="23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5"/>
      <c r="DA43" s="22"/>
      <c r="DB43" s="23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5"/>
      <c r="DN43" s="22"/>
      <c r="DO43" s="23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5"/>
      <c r="EA43" s="22"/>
      <c r="EB43" s="23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5"/>
      <c r="EN43" s="22"/>
      <c r="EO43" s="23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5"/>
      <c r="FA43" s="22"/>
      <c r="FB43" s="23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5"/>
      <c r="FN43" s="22"/>
      <c r="FO43" s="23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5"/>
      <c r="GA43" s="22"/>
      <c r="GB43" s="23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5"/>
      <c r="GN43" s="22"/>
      <c r="GO43" s="23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5"/>
      <c r="HA43" s="22"/>
      <c r="HB43" s="23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5"/>
      <c r="HN43" s="22"/>
      <c r="HO43" s="23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5"/>
      <c r="IA43" s="22"/>
      <c r="IB43" s="23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5"/>
      <c r="IN43" s="22"/>
      <c r="IO43" s="23"/>
      <c r="IP43" s="24"/>
      <c r="IQ43" s="24"/>
      <c r="IR43" s="24"/>
      <c r="IS43" s="24"/>
      <c r="IT43" s="24"/>
      <c r="IU43" s="24"/>
      <c r="IV43" s="24"/>
    </row>
    <row r="44" spans="1:256" ht="18">
      <c r="A44" s="54"/>
      <c r="B44" s="11"/>
      <c r="C44" s="54"/>
      <c r="D44" s="12"/>
      <c r="E44" s="13">
        <f t="shared" si="5"/>
      </c>
      <c r="F44" s="14"/>
      <c r="G44" s="7">
        <f t="shared" si="6"/>
      </c>
      <c r="H44" s="82"/>
      <c r="I44" s="7">
        <f t="shared" si="7"/>
      </c>
      <c r="J44" s="38"/>
      <c r="K44" s="79">
        <f t="shared" si="8"/>
      </c>
      <c r="L44" s="80"/>
      <c r="M44" s="81"/>
      <c r="N44" s="6"/>
      <c r="O44" s="23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/>
      <c r="AA44" s="22"/>
      <c r="AB44" s="23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5"/>
      <c r="AN44" s="22"/>
      <c r="AO44" s="23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5"/>
      <c r="BA44" s="22"/>
      <c r="BB44" s="23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5"/>
      <c r="BN44" s="22"/>
      <c r="BO44" s="23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5"/>
      <c r="CA44" s="22"/>
      <c r="CB44" s="23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5"/>
      <c r="CN44" s="22"/>
      <c r="CO44" s="23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5"/>
      <c r="DA44" s="22"/>
      <c r="DB44" s="23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5"/>
      <c r="DN44" s="22"/>
      <c r="DO44" s="23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5"/>
      <c r="EA44" s="22"/>
      <c r="EB44" s="23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5"/>
      <c r="EN44" s="22"/>
      <c r="EO44" s="23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5"/>
      <c r="FA44" s="22"/>
      <c r="FB44" s="23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5"/>
      <c r="FN44" s="22"/>
      <c r="FO44" s="23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5"/>
      <c r="GA44" s="22"/>
      <c r="GB44" s="23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5"/>
      <c r="GN44" s="22"/>
      <c r="GO44" s="23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5"/>
      <c r="HA44" s="22"/>
      <c r="HB44" s="23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5"/>
      <c r="HN44" s="22"/>
      <c r="HO44" s="23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5"/>
      <c r="IA44" s="22"/>
      <c r="IB44" s="23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5"/>
      <c r="IN44" s="22"/>
      <c r="IO44" s="23"/>
      <c r="IP44" s="24"/>
      <c r="IQ44" s="24"/>
      <c r="IR44" s="24"/>
      <c r="IS44" s="24"/>
      <c r="IT44" s="24"/>
      <c r="IU44" s="24"/>
      <c r="IV44" s="24"/>
    </row>
    <row r="45" spans="1:256" ht="18">
      <c r="A45" s="54"/>
      <c r="B45" s="11"/>
      <c r="C45" s="54"/>
      <c r="D45" s="12"/>
      <c r="E45" s="13">
        <f t="shared" si="5"/>
      </c>
      <c r="F45" s="14"/>
      <c r="G45" s="7">
        <f t="shared" si="6"/>
      </c>
      <c r="H45" s="82"/>
      <c r="I45" s="7">
        <f t="shared" si="7"/>
      </c>
      <c r="J45" s="38"/>
      <c r="K45" s="79">
        <f t="shared" si="8"/>
      </c>
      <c r="L45" s="80"/>
      <c r="M45" s="81"/>
      <c r="N45" s="6"/>
      <c r="O45" s="23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/>
      <c r="AA45" s="22"/>
      <c r="AB45" s="23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5"/>
      <c r="AN45" s="22"/>
      <c r="AO45" s="23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5"/>
      <c r="BA45" s="22"/>
      <c r="BB45" s="23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5"/>
      <c r="BN45" s="22"/>
      <c r="BO45" s="23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5"/>
      <c r="CA45" s="22"/>
      <c r="CB45" s="23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5"/>
      <c r="CN45" s="22"/>
      <c r="CO45" s="23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5"/>
      <c r="DA45" s="22"/>
      <c r="DB45" s="23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5"/>
      <c r="DN45" s="22"/>
      <c r="DO45" s="23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5"/>
      <c r="EA45" s="22"/>
      <c r="EB45" s="23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5"/>
      <c r="EN45" s="22"/>
      <c r="EO45" s="23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5"/>
      <c r="FA45" s="22"/>
      <c r="FB45" s="23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5"/>
      <c r="FN45" s="22"/>
      <c r="FO45" s="23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5"/>
      <c r="GA45" s="22"/>
      <c r="GB45" s="23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5"/>
      <c r="GN45" s="22"/>
      <c r="GO45" s="23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5"/>
      <c r="HA45" s="22"/>
      <c r="HB45" s="23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5"/>
      <c r="HN45" s="22"/>
      <c r="HO45" s="23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5"/>
      <c r="IA45" s="22"/>
      <c r="IB45" s="23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5"/>
      <c r="IN45" s="22"/>
      <c r="IO45" s="23"/>
      <c r="IP45" s="24"/>
      <c r="IQ45" s="24"/>
      <c r="IR45" s="24"/>
      <c r="IS45" s="24"/>
      <c r="IT45" s="24"/>
      <c r="IU45" s="24"/>
      <c r="IV45" s="24"/>
    </row>
    <row r="46" spans="1:256" ht="18">
      <c r="A46" s="54"/>
      <c r="B46" s="11"/>
      <c r="C46" s="54"/>
      <c r="D46" s="12"/>
      <c r="E46" s="13">
        <f t="shared" si="5"/>
      </c>
      <c r="F46" s="14"/>
      <c r="G46" s="7">
        <f t="shared" si="6"/>
      </c>
      <c r="H46" s="82"/>
      <c r="I46" s="7">
        <f t="shared" si="7"/>
      </c>
      <c r="J46" s="38"/>
      <c r="K46" s="79">
        <f t="shared" si="8"/>
      </c>
      <c r="L46" s="80"/>
      <c r="M46" s="81"/>
      <c r="N46" s="6"/>
      <c r="O46" s="23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/>
      <c r="AA46" s="22"/>
      <c r="AB46" s="23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5"/>
      <c r="AN46" s="22"/>
      <c r="AO46" s="23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5"/>
      <c r="BA46" s="22"/>
      <c r="BB46" s="23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5"/>
      <c r="BN46" s="22"/>
      <c r="BO46" s="23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5"/>
      <c r="CA46" s="22"/>
      <c r="CB46" s="23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5"/>
      <c r="CN46" s="22"/>
      <c r="CO46" s="23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5"/>
      <c r="DA46" s="22"/>
      <c r="DB46" s="23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5"/>
      <c r="DN46" s="22"/>
      <c r="DO46" s="23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5"/>
      <c r="EA46" s="22"/>
      <c r="EB46" s="23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5"/>
      <c r="EN46" s="22"/>
      <c r="EO46" s="23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5"/>
      <c r="FA46" s="22"/>
      <c r="FB46" s="23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5"/>
      <c r="FN46" s="22"/>
      <c r="FO46" s="23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5"/>
      <c r="GA46" s="22"/>
      <c r="GB46" s="23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5"/>
      <c r="GN46" s="22"/>
      <c r="GO46" s="23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5"/>
      <c r="HA46" s="22"/>
      <c r="HB46" s="23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5"/>
      <c r="HN46" s="22"/>
      <c r="HO46" s="23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5"/>
      <c r="IA46" s="22"/>
      <c r="IB46" s="23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5"/>
      <c r="IN46" s="22"/>
      <c r="IO46" s="23"/>
      <c r="IP46" s="24"/>
      <c r="IQ46" s="24"/>
      <c r="IR46" s="24"/>
      <c r="IS46" s="24"/>
      <c r="IT46" s="24"/>
      <c r="IU46" s="24"/>
      <c r="IV46" s="24"/>
    </row>
    <row r="47" spans="1:256" ht="18">
      <c r="A47" s="54"/>
      <c r="B47" s="11"/>
      <c r="C47" s="54"/>
      <c r="D47" s="12"/>
      <c r="E47" s="13">
        <f t="shared" si="5"/>
      </c>
      <c r="F47" s="14"/>
      <c r="G47" s="7">
        <f t="shared" si="6"/>
      </c>
      <c r="H47" s="82"/>
      <c r="I47" s="7">
        <f t="shared" si="7"/>
      </c>
      <c r="J47" s="38"/>
      <c r="K47" s="79">
        <f t="shared" si="8"/>
      </c>
      <c r="L47" s="80"/>
      <c r="M47" s="81"/>
      <c r="N47" s="6"/>
      <c r="O47" s="23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/>
      <c r="AA47" s="22"/>
      <c r="AB47" s="23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5"/>
      <c r="AN47" s="22"/>
      <c r="AO47" s="23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5"/>
      <c r="BA47" s="22"/>
      <c r="BB47" s="23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5"/>
      <c r="BN47" s="22"/>
      <c r="BO47" s="23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5"/>
      <c r="CA47" s="22"/>
      <c r="CB47" s="23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5"/>
      <c r="CN47" s="22"/>
      <c r="CO47" s="23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5"/>
      <c r="DA47" s="22"/>
      <c r="DB47" s="23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5"/>
      <c r="DN47" s="22"/>
      <c r="DO47" s="23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5"/>
      <c r="EA47" s="22"/>
      <c r="EB47" s="23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5"/>
      <c r="EN47" s="22"/>
      <c r="EO47" s="23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5"/>
      <c r="FA47" s="22"/>
      <c r="FB47" s="23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5"/>
      <c r="FN47" s="22"/>
      <c r="FO47" s="23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5"/>
      <c r="GA47" s="22"/>
      <c r="GB47" s="23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5"/>
      <c r="GN47" s="22"/>
      <c r="GO47" s="23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5"/>
      <c r="HA47" s="22"/>
      <c r="HB47" s="23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5"/>
      <c r="HN47" s="22"/>
      <c r="HO47" s="23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5"/>
      <c r="IA47" s="22"/>
      <c r="IB47" s="23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5"/>
      <c r="IN47" s="22"/>
      <c r="IO47" s="23"/>
      <c r="IP47" s="24"/>
      <c r="IQ47" s="24"/>
      <c r="IR47" s="24"/>
      <c r="IS47" s="24"/>
      <c r="IT47" s="24"/>
      <c r="IU47" s="24"/>
      <c r="IV47" s="24"/>
    </row>
    <row r="48" spans="1:256" ht="18">
      <c r="A48" s="54"/>
      <c r="B48" s="11"/>
      <c r="C48" s="54"/>
      <c r="D48" s="12"/>
      <c r="E48" s="13">
        <f t="shared" si="5"/>
      </c>
      <c r="F48" s="14"/>
      <c r="G48" s="7">
        <f t="shared" si="6"/>
      </c>
      <c r="H48" s="82"/>
      <c r="I48" s="7">
        <f t="shared" si="7"/>
      </c>
      <c r="J48" s="38"/>
      <c r="K48" s="79">
        <f t="shared" si="8"/>
      </c>
      <c r="L48" s="80"/>
      <c r="M48" s="81"/>
      <c r="N48" s="6"/>
      <c r="O48" s="23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5"/>
      <c r="AA48" s="22"/>
      <c r="AB48" s="23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5"/>
      <c r="AN48" s="22"/>
      <c r="AO48" s="23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5"/>
      <c r="BA48" s="22"/>
      <c r="BB48" s="23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5"/>
      <c r="BN48" s="22"/>
      <c r="BO48" s="23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5"/>
      <c r="CA48" s="22"/>
      <c r="CB48" s="23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5"/>
      <c r="CN48" s="22"/>
      <c r="CO48" s="23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5"/>
      <c r="DA48" s="22"/>
      <c r="DB48" s="23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5"/>
      <c r="DN48" s="22"/>
      <c r="DO48" s="23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5"/>
      <c r="EA48" s="22"/>
      <c r="EB48" s="23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5"/>
      <c r="EN48" s="22"/>
      <c r="EO48" s="23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5"/>
      <c r="FA48" s="22"/>
      <c r="FB48" s="23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5"/>
      <c r="FN48" s="22"/>
      <c r="FO48" s="23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5"/>
      <c r="GA48" s="22"/>
      <c r="GB48" s="23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5"/>
      <c r="GN48" s="22"/>
      <c r="GO48" s="23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5"/>
      <c r="HA48" s="22"/>
      <c r="HB48" s="23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5"/>
      <c r="HN48" s="22"/>
      <c r="HO48" s="23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5"/>
      <c r="IA48" s="22"/>
      <c r="IB48" s="23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5"/>
      <c r="IN48" s="22"/>
      <c r="IO48" s="23"/>
      <c r="IP48" s="24"/>
      <c r="IQ48" s="24"/>
      <c r="IR48" s="24"/>
      <c r="IS48" s="24"/>
      <c r="IT48" s="24"/>
      <c r="IU48" s="24"/>
      <c r="IV48" s="24"/>
    </row>
    <row r="49" spans="1:256" ht="18">
      <c r="A49" s="54"/>
      <c r="B49" s="11"/>
      <c r="C49" s="54"/>
      <c r="D49" s="12"/>
      <c r="E49" s="13">
        <f t="shared" si="5"/>
      </c>
      <c r="F49" s="14"/>
      <c r="G49" s="7">
        <f t="shared" si="6"/>
      </c>
      <c r="H49" s="82"/>
      <c r="I49" s="7">
        <f t="shared" si="7"/>
      </c>
      <c r="J49" s="38"/>
      <c r="K49" s="79">
        <f t="shared" si="8"/>
      </c>
      <c r="L49" s="80"/>
      <c r="M49" s="81"/>
      <c r="N49" s="6"/>
      <c r="O49" s="23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  <c r="AA49" s="22"/>
      <c r="AB49" s="23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5"/>
      <c r="AN49" s="22"/>
      <c r="AO49" s="23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5"/>
      <c r="BA49" s="22"/>
      <c r="BB49" s="23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5"/>
      <c r="BN49" s="22"/>
      <c r="BO49" s="23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5"/>
      <c r="CA49" s="22"/>
      <c r="CB49" s="23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5"/>
      <c r="CN49" s="22"/>
      <c r="CO49" s="23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5"/>
      <c r="DA49" s="22"/>
      <c r="DB49" s="23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5"/>
      <c r="DN49" s="22"/>
      <c r="DO49" s="23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5"/>
      <c r="EA49" s="22"/>
      <c r="EB49" s="23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5"/>
      <c r="EN49" s="22"/>
      <c r="EO49" s="23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5"/>
      <c r="FA49" s="22"/>
      <c r="FB49" s="23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5"/>
      <c r="FN49" s="22"/>
      <c r="FO49" s="23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5"/>
      <c r="GA49" s="22"/>
      <c r="GB49" s="23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5"/>
      <c r="GN49" s="22"/>
      <c r="GO49" s="23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5"/>
      <c r="HA49" s="22"/>
      <c r="HB49" s="23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5"/>
      <c r="HN49" s="22"/>
      <c r="HO49" s="23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5"/>
      <c r="IA49" s="22"/>
      <c r="IB49" s="23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5"/>
      <c r="IN49" s="22"/>
      <c r="IO49" s="23"/>
      <c r="IP49" s="24"/>
      <c r="IQ49" s="24"/>
      <c r="IR49" s="24"/>
      <c r="IS49" s="24"/>
      <c r="IT49" s="24"/>
      <c r="IU49" s="24"/>
      <c r="IV49" s="24"/>
    </row>
    <row r="50" spans="1:256" ht="18">
      <c r="A50" s="54"/>
      <c r="B50" s="11"/>
      <c r="C50" s="54"/>
      <c r="D50" s="12"/>
      <c r="E50" s="13">
        <f t="shared" si="5"/>
      </c>
      <c r="F50" s="14"/>
      <c r="G50" s="7">
        <f t="shared" si="6"/>
      </c>
      <c r="H50" s="82"/>
      <c r="I50" s="7">
        <f t="shared" si="7"/>
      </c>
      <c r="J50" s="38"/>
      <c r="K50" s="79">
        <f t="shared" si="8"/>
      </c>
      <c r="L50" s="80"/>
      <c r="M50" s="81"/>
      <c r="N50" s="6"/>
      <c r="O50" s="23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5"/>
      <c r="AA50" s="22"/>
      <c r="AB50" s="23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5"/>
      <c r="AN50" s="22"/>
      <c r="AO50" s="23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5"/>
      <c r="BA50" s="22"/>
      <c r="BB50" s="23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5"/>
      <c r="BN50" s="22"/>
      <c r="BO50" s="23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5"/>
      <c r="CA50" s="22"/>
      <c r="CB50" s="23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5"/>
      <c r="CN50" s="22"/>
      <c r="CO50" s="23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5"/>
      <c r="DA50" s="22"/>
      <c r="DB50" s="23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5"/>
      <c r="DN50" s="22"/>
      <c r="DO50" s="23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5"/>
      <c r="EA50" s="22"/>
      <c r="EB50" s="23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5"/>
      <c r="EN50" s="22"/>
      <c r="EO50" s="23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5"/>
      <c r="FA50" s="22"/>
      <c r="FB50" s="23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5"/>
      <c r="FN50" s="22"/>
      <c r="FO50" s="23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5"/>
      <c r="GA50" s="22"/>
      <c r="GB50" s="23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5"/>
      <c r="GN50" s="22"/>
      <c r="GO50" s="23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5"/>
      <c r="HA50" s="22"/>
      <c r="HB50" s="23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5"/>
      <c r="HN50" s="22"/>
      <c r="HO50" s="23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5"/>
      <c r="IA50" s="22"/>
      <c r="IB50" s="23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5"/>
      <c r="IN50" s="22"/>
      <c r="IO50" s="23"/>
      <c r="IP50" s="24"/>
      <c r="IQ50" s="24"/>
      <c r="IR50" s="24"/>
      <c r="IS50" s="24"/>
      <c r="IT50" s="24"/>
      <c r="IU50" s="24"/>
      <c r="IV50" s="24"/>
    </row>
    <row r="51" spans="1:256" ht="18">
      <c r="A51" s="54"/>
      <c r="B51" s="11"/>
      <c r="C51" s="54"/>
      <c r="D51" s="12"/>
      <c r="E51" s="13">
        <f t="shared" si="5"/>
      </c>
      <c r="F51" s="14"/>
      <c r="G51" s="7">
        <f t="shared" si="6"/>
      </c>
      <c r="H51" s="82"/>
      <c r="I51" s="7">
        <f t="shared" si="7"/>
      </c>
      <c r="J51" s="38"/>
      <c r="K51" s="79">
        <f t="shared" si="8"/>
      </c>
      <c r="L51" s="80"/>
      <c r="M51" s="81"/>
      <c r="N51" s="6"/>
      <c r="O51" s="23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5"/>
      <c r="AA51" s="22"/>
      <c r="AB51" s="23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5"/>
      <c r="AN51" s="22"/>
      <c r="AO51" s="23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5"/>
      <c r="BA51" s="22"/>
      <c r="BB51" s="23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5"/>
      <c r="BN51" s="22"/>
      <c r="BO51" s="23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5"/>
      <c r="CA51" s="22"/>
      <c r="CB51" s="23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5"/>
      <c r="CN51" s="22"/>
      <c r="CO51" s="23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5"/>
      <c r="DA51" s="22"/>
      <c r="DB51" s="23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5"/>
      <c r="DN51" s="22"/>
      <c r="DO51" s="23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5"/>
      <c r="EA51" s="22"/>
      <c r="EB51" s="23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5"/>
      <c r="EN51" s="22"/>
      <c r="EO51" s="23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5"/>
      <c r="FA51" s="22"/>
      <c r="FB51" s="23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5"/>
      <c r="FN51" s="22"/>
      <c r="FO51" s="23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5"/>
      <c r="GA51" s="22"/>
      <c r="GB51" s="23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5"/>
      <c r="GN51" s="22"/>
      <c r="GO51" s="23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5"/>
      <c r="HA51" s="22"/>
      <c r="HB51" s="23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5"/>
      <c r="HN51" s="22"/>
      <c r="HO51" s="23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5"/>
      <c r="IA51" s="22"/>
      <c r="IB51" s="23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5"/>
      <c r="IN51" s="22"/>
      <c r="IO51" s="23"/>
      <c r="IP51" s="24"/>
      <c r="IQ51" s="24"/>
      <c r="IR51" s="24"/>
      <c r="IS51" s="24"/>
      <c r="IT51" s="24"/>
      <c r="IU51" s="24"/>
      <c r="IV51" s="24"/>
    </row>
    <row r="52" spans="1:256" ht="18">
      <c r="A52" s="54"/>
      <c r="B52" s="11"/>
      <c r="C52" s="54"/>
      <c r="D52" s="12"/>
      <c r="E52" s="13">
        <f t="shared" si="5"/>
      </c>
      <c r="F52" s="14"/>
      <c r="G52" s="7">
        <f t="shared" si="6"/>
      </c>
      <c r="H52" s="82"/>
      <c r="I52" s="7">
        <f t="shared" si="7"/>
      </c>
      <c r="J52" s="38"/>
      <c r="K52" s="79">
        <f t="shared" si="8"/>
      </c>
      <c r="L52" s="80"/>
      <c r="M52" s="81"/>
      <c r="N52" s="6"/>
      <c r="O52" s="23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5"/>
      <c r="AA52" s="22"/>
      <c r="AB52" s="23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5"/>
      <c r="AN52" s="22"/>
      <c r="AO52" s="23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5"/>
      <c r="BA52" s="22"/>
      <c r="BB52" s="23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5"/>
      <c r="BN52" s="22"/>
      <c r="BO52" s="23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5"/>
      <c r="CA52" s="22"/>
      <c r="CB52" s="23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5"/>
      <c r="CN52" s="22"/>
      <c r="CO52" s="23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5"/>
      <c r="DA52" s="22"/>
      <c r="DB52" s="23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5"/>
      <c r="DN52" s="22"/>
      <c r="DO52" s="23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5"/>
      <c r="EA52" s="22"/>
      <c r="EB52" s="23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5"/>
      <c r="EN52" s="22"/>
      <c r="EO52" s="23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5"/>
      <c r="FA52" s="22"/>
      <c r="FB52" s="23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5"/>
      <c r="FN52" s="22"/>
      <c r="FO52" s="23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5"/>
      <c r="GA52" s="22"/>
      <c r="GB52" s="23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5"/>
      <c r="GN52" s="22"/>
      <c r="GO52" s="23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5"/>
      <c r="HA52" s="22"/>
      <c r="HB52" s="23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5"/>
      <c r="HN52" s="22"/>
      <c r="HO52" s="23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5"/>
      <c r="IA52" s="22"/>
      <c r="IB52" s="23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5"/>
      <c r="IN52" s="22"/>
      <c r="IO52" s="23"/>
      <c r="IP52" s="24"/>
      <c r="IQ52" s="24"/>
      <c r="IR52" s="24"/>
      <c r="IS52" s="24"/>
      <c r="IT52" s="24"/>
      <c r="IU52" s="24"/>
      <c r="IV52" s="24"/>
    </row>
    <row r="53" spans="1:256" ht="18">
      <c r="A53" s="54"/>
      <c r="B53" s="11"/>
      <c r="C53" s="54"/>
      <c r="D53" s="12"/>
      <c r="E53" s="13">
        <f t="shared" si="5"/>
      </c>
      <c r="F53" s="14"/>
      <c r="G53" s="7">
        <f t="shared" si="6"/>
      </c>
      <c r="H53" s="82"/>
      <c r="I53" s="7">
        <f t="shared" si="7"/>
      </c>
      <c r="J53" s="38"/>
      <c r="K53" s="79">
        <f t="shared" si="8"/>
      </c>
      <c r="L53" s="80"/>
      <c r="M53" s="81"/>
      <c r="N53" s="6"/>
      <c r="O53" s="23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/>
      <c r="AA53" s="22"/>
      <c r="AB53" s="23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5"/>
      <c r="AN53" s="22"/>
      <c r="AO53" s="23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5"/>
      <c r="BA53" s="22"/>
      <c r="BB53" s="23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5"/>
      <c r="BN53" s="22"/>
      <c r="BO53" s="23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5"/>
      <c r="CA53" s="22"/>
      <c r="CB53" s="23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5"/>
      <c r="CN53" s="22"/>
      <c r="CO53" s="23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5"/>
      <c r="DA53" s="22"/>
      <c r="DB53" s="23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5"/>
      <c r="DN53" s="22"/>
      <c r="DO53" s="23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5"/>
      <c r="EA53" s="22"/>
      <c r="EB53" s="23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5"/>
      <c r="EN53" s="22"/>
      <c r="EO53" s="23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5"/>
      <c r="FA53" s="22"/>
      <c r="FB53" s="23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5"/>
      <c r="FN53" s="22"/>
      <c r="FO53" s="23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5"/>
      <c r="GA53" s="22"/>
      <c r="GB53" s="23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5"/>
      <c r="GN53" s="22"/>
      <c r="GO53" s="23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5"/>
      <c r="HA53" s="22"/>
      <c r="HB53" s="23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5"/>
      <c r="HN53" s="22"/>
      <c r="HO53" s="23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5"/>
      <c r="IA53" s="22"/>
      <c r="IB53" s="23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5"/>
      <c r="IN53" s="22"/>
      <c r="IO53" s="23"/>
      <c r="IP53" s="24"/>
      <c r="IQ53" s="24"/>
      <c r="IR53" s="24"/>
      <c r="IS53" s="24"/>
      <c r="IT53" s="24"/>
      <c r="IU53" s="24"/>
      <c r="IV53" s="24"/>
    </row>
    <row r="54" spans="1:256" ht="18">
      <c r="A54" s="54"/>
      <c r="B54" s="11"/>
      <c r="C54" s="54"/>
      <c r="D54" s="12"/>
      <c r="E54" s="13">
        <f t="shared" si="5"/>
      </c>
      <c r="F54" s="14"/>
      <c r="G54" s="7">
        <f t="shared" si="6"/>
      </c>
      <c r="H54" s="82"/>
      <c r="I54" s="7">
        <f t="shared" si="7"/>
      </c>
      <c r="J54" s="38"/>
      <c r="K54" s="79">
        <f t="shared" si="8"/>
      </c>
      <c r="L54" s="80"/>
      <c r="M54" s="81"/>
      <c r="N54" s="6"/>
      <c r="O54" s="23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5"/>
      <c r="AA54" s="22"/>
      <c r="AB54" s="23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5"/>
      <c r="AN54" s="22"/>
      <c r="AO54" s="23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5"/>
      <c r="BA54" s="22"/>
      <c r="BB54" s="23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5"/>
      <c r="BN54" s="22"/>
      <c r="BO54" s="23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5"/>
      <c r="CA54" s="22"/>
      <c r="CB54" s="23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5"/>
      <c r="CN54" s="22"/>
      <c r="CO54" s="23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5"/>
      <c r="DA54" s="22"/>
      <c r="DB54" s="23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5"/>
      <c r="DN54" s="22"/>
      <c r="DO54" s="23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5"/>
      <c r="EA54" s="22"/>
      <c r="EB54" s="23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5"/>
      <c r="EN54" s="22"/>
      <c r="EO54" s="23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5"/>
      <c r="FA54" s="22"/>
      <c r="FB54" s="23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5"/>
      <c r="FN54" s="22"/>
      <c r="FO54" s="23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5"/>
      <c r="GA54" s="22"/>
      <c r="GB54" s="23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5"/>
      <c r="GN54" s="22"/>
      <c r="GO54" s="23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5"/>
      <c r="HA54" s="22"/>
      <c r="HB54" s="23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5"/>
      <c r="HN54" s="22"/>
      <c r="HO54" s="23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5"/>
      <c r="IA54" s="22"/>
      <c r="IB54" s="23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5"/>
      <c r="IN54" s="22"/>
      <c r="IO54" s="23"/>
      <c r="IP54" s="24"/>
      <c r="IQ54" s="24"/>
      <c r="IR54" s="24"/>
      <c r="IS54" s="24"/>
      <c r="IT54" s="24"/>
      <c r="IU54" s="24"/>
      <c r="IV54" s="24"/>
    </row>
    <row r="55" spans="1:256" ht="18">
      <c r="A55" s="54"/>
      <c r="B55" s="11"/>
      <c r="C55" s="54"/>
      <c r="D55" s="12"/>
      <c r="E55" s="13">
        <f t="shared" si="5"/>
      </c>
      <c r="F55" s="14"/>
      <c r="G55" s="7">
        <f t="shared" si="6"/>
      </c>
      <c r="H55" s="82"/>
      <c r="I55" s="7">
        <f t="shared" si="7"/>
      </c>
      <c r="J55" s="38"/>
      <c r="K55" s="79">
        <f t="shared" si="8"/>
      </c>
      <c r="L55" s="80"/>
      <c r="M55" s="81"/>
      <c r="N55" s="6"/>
      <c r="O55" s="23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5"/>
      <c r="AA55" s="22"/>
      <c r="AB55" s="23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5"/>
      <c r="AN55" s="22"/>
      <c r="AO55" s="23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5"/>
      <c r="BA55" s="22"/>
      <c r="BB55" s="23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5"/>
      <c r="BN55" s="22"/>
      <c r="BO55" s="23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5"/>
      <c r="CA55" s="22"/>
      <c r="CB55" s="23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5"/>
      <c r="CN55" s="22"/>
      <c r="CO55" s="23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5"/>
      <c r="DA55" s="22"/>
      <c r="DB55" s="23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5"/>
      <c r="DN55" s="22"/>
      <c r="DO55" s="23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5"/>
      <c r="EA55" s="22"/>
      <c r="EB55" s="23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5"/>
      <c r="EN55" s="22"/>
      <c r="EO55" s="23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5"/>
      <c r="FA55" s="22"/>
      <c r="FB55" s="23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5"/>
      <c r="FN55" s="22"/>
      <c r="FO55" s="23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5"/>
      <c r="GA55" s="22"/>
      <c r="GB55" s="23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5"/>
      <c r="GN55" s="22"/>
      <c r="GO55" s="23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5"/>
      <c r="HA55" s="22"/>
      <c r="HB55" s="23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5"/>
      <c r="HN55" s="22"/>
      <c r="HO55" s="23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5"/>
      <c r="IA55" s="22"/>
      <c r="IB55" s="23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5"/>
      <c r="IN55" s="22"/>
      <c r="IO55" s="23"/>
      <c r="IP55" s="24"/>
      <c r="IQ55" s="24"/>
      <c r="IR55" s="24"/>
      <c r="IS55" s="24"/>
      <c r="IT55" s="24"/>
      <c r="IU55" s="24"/>
      <c r="IV55" s="24"/>
    </row>
    <row r="56" spans="1:256" ht="18">
      <c r="A56" s="54"/>
      <c r="B56" s="11"/>
      <c r="C56" s="54"/>
      <c r="D56" s="12"/>
      <c r="E56" s="13">
        <f t="shared" si="5"/>
      </c>
      <c r="F56" s="14"/>
      <c r="G56" s="7">
        <f t="shared" si="6"/>
      </c>
      <c r="H56" s="82"/>
      <c r="I56" s="7">
        <f t="shared" si="7"/>
      </c>
      <c r="J56" s="38"/>
      <c r="K56" s="79">
        <f t="shared" si="8"/>
      </c>
      <c r="L56" s="80"/>
      <c r="M56" s="81"/>
      <c r="N56" s="6"/>
      <c r="O56" s="23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5"/>
      <c r="AA56" s="22"/>
      <c r="AB56" s="23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5"/>
      <c r="AN56" s="22"/>
      <c r="AO56" s="23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5"/>
      <c r="BA56" s="22"/>
      <c r="BB56" s="23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5"/>
      <c r="BN56" s="22"/>
      <c r="BO56" s="23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5"/>
      <c r="CA56" s="22"/>
      <c r="CB56" s="23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5"/>
      <c r="CN56" s="22"/>
      <c r="CO56" s="23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5"/>
      <c r="DA56" s="22"/>
      <c r="DB56" s="23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5"/>
      <c r="DN56" s="22"/>
      <c r="DO56" s="23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5"/>
      <c r="EA56" s="22"/>
      <c r="EB56" s="23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5"/>
      <c r="EN56" s="22"/>
      <c r="EO56" s="23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5"/>
      <c r="FA56" s="22"/>
      <c r="FB56" s="23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5"/>
      <c r="FN56" s="22"/>
      <c r="FO56" s="23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5"/>
      <c r="GA56" s="22"/>
      <c r="GB56" s="23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5"/>
      <c r="GN56" s="22"/>
      <c r="GO56" s="23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5"/>
      <c r="HA56" s="22"/>
      <c r="HB56" s="23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5"/>
      <c r="HN56" s="22"/>
      <c r="HO56" s="23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5"/>
      <c r="IA56" s="22"/>
      <c r="IB56" s="23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5"/>
      <c r="IN56" s="22"/>
      <c r="IO56" s="23"/>
      <c r="IP56" s="24"/>
      <c r="IQ56" s="24"/>
      <c r="IR56" s="24"/>
      <c r="IS56" s="24"/>
      <c r="IT56" s="24"/>
      <c r="IU56" s="24"/>
      <c r="IV56" s="24"/>
    </row>
    <row r="57" spans="1:256" ht="18">
      <c r="A57" s="54"/>
      <c r="B57" s="11"/>
      <c r="C57" s="54"/>
      <c r="D57" s="12"/>
      <c r="E57" s="13">
        <f t="shared" si="5"/>
      </c>
      <c r="F57" s="14"/>
      <c r="G57" s="7">
        <f t="shared" si="6"/>
      </c>
      <c r="H57" s="82"/>
      <c r="I57" s="7">
        <f t="shared" si="7"/>
      </c>
      <c r="J57" s="38"/>
      <c r="K57" s="79">
        <f t="shared" si="8"/>
      </c>
      <c r="L57" s="80"/>
      <c r="M57" s="81"/>
      <c r="N57" s="6"/>
      <c r="O57" s="23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5"/>
      <c r="AA57" s="22"/>
      <c r="AB57" s="23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5"/>
      <c r="AN57" s="22"/>
      <c r="AO57" s="23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5"/>
      <c r="BA57" s="22"/>
      <c r="BB57" s="23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5"/>
      <c r="BN57" s="22"/>
      <c r="BO57" s="23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5"/>
      <c r="CA57" s="22"/>
      <c r="CB57" s="23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5"/>
      <c r="CN57" s="22"/>
      <c r="CO57" s="23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5"/>
      <c r="DA57" s="22"/>
      <c r="DB57" s="23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5"/>
      <c r="DN57" s="22"/>
      <c r="DO57" s="23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5"/>
      <c r="EA57" s="22"/>
      <c r="EB57" s="23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5"/>
      <c r="EN57" s="22"/>
      <c r="EO57" s="23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5"/>
      <c r="FA57" s="22"/>
      <c r="FB57" s="23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5"/>
      <c r="FN57" s="22"/>
      <c r="FO57" s="23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5"/>
      <c r="GA57" s="22"/>
      <c r="GB57" s="23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5"/>
      <c r="GN57" s="22"/>
      <c r="GO57" s="23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5"/>
      <c r="HA57" s="22"/>
      <c r="HB57" s="23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5"/>
      <c r="HN57" s="22"/>
      <c r="HO57" s="23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5"/>
      <c r="IA57" s="22"/>
      <c r="IB57" s="23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5"/>
      <c r="IN57" s="22"/>
      <c r="IO57" s="23"/>
      <c r="IP57" s="24"/>
      <c r="IQ57" s="24"/>
      <c r="IR57" s="24"/>
      <c r="IS57" s="24"/>
      <c r="IT57" s="24"/>
      <c r="IU57" s="24"/>
      <c r="IV57" s="24"/>
    </row>
    <row r="58" spans="1:256" ht="18">
      <c r="A58" s="54"/>
      <c r="B58" s="11"/>
      <c r="C58" s="54"/>
      <c r="D58" s="12"/>
      <c r="E58" s="13">
        <f t="shared" si="5"/>
      </c>
      <c r="F58" s="14"/>
      <c r="G58" s="7">
        <f t="shared" si="6"/>
      </c>
      <c r="H58" s="82"/>
      <c r="I58" s="7">
        <f t="shared" si="7"/>
      </c>
      <c r="J58" s="38"/>
      <c r="K58" s="79">
        <f t="shared" si="8"/>
      </c>
      <c r="L58" s="80"/>
      <c r="M58" s="81"/>
      <c r="N58" s="6"/>
      <c r="O58" s="23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5"/>
      <c r="AA58" s="22"/>
      <c r="AB58" s="23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5"/>
      <c r="AN58" s="22"/>
      <c r="AO58" s="23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5"/>
      <c r="BA58" s="22"/>
      <c r="BB58" s="23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5"/>
      <c r="BN58" s="22"/>
      <c r="BO58" s="23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5"/>
      <c r="CA58" s="22"/>
      <c r="CB58" s="23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5"/>
      <c r="CN58" s="22"/>
      <c r="CO58" s="23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5"/>
      <c r="DA58" s="22"/>
      <c r="DB58" s="23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5"/>
      <c r="DN58" s="22"/>
      <c r="DO58" s="23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5"/>
      <c r="EA58" s="22"/>
      <c r="EB58" s="23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5"/>
      <c r="EN58" s="22"/>
      <c r="EO58" s="23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5"/>
      <c r="FA58" s="22"/>
      <c r="FB58" s="23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5"/>
      <c r="FN58" s="22"/>
      <c r="FO58" s="23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5"/>
      <c r="GA58" s="22"/>
      <c r="GB58" s="23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5"/>
      <c r="GN58" s="22"/>
      <c r="GO58" s="23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5"/>
      <c r="HA58" s="22"/>
      <c r="HB58" s="23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5"/>
      <c r="HN58" s="22"/>
      <c r="HO58" s="23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5"/>
      <c r="IA58" s="22"/>
      <c r="IB58" s="23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5"/>
      <c r="IN58" s="22"/>
      <c r="IO58" s="23"/>
      <c r="IP58" s="24"/>
      <c r="IQ58" s="24"/>
      <c r="IR58" s="24"/>
      <c r="IS58" s="24"/>
      <c r="IT58" s="24"/>
      <c r="IU58" s="24"/>
      <c r="IV58" s="24"/>
    </row>
    <row r="59" spans="1:256" ht="18">
      <c r="A59" s="54"/>
      <c r="B59" s="11"/>
      <c r="C59" s="54"/>
      <c r="D59" s="12"/>
      <c r="E59" s="13">
        <f t="shared" si="5"/>
      </c>
      <c r="F59" s="14"/>
      <c r="G59" s="7">
        <f t="shared" si="6"/>
      </c>
      <c r="H59" s="82"/>
      <c r="I59" s="7">
        <f t="shared" si="7"/>
      </c>
      <c r="J59" s="38"/>
      <c r="K59" s="79">
        <f t="shared" si="8"/>
      </c>
      <c r="L59" s="80"/>
      <c r="M59" s="81"/>
      <c r="N59" s="6"/>
      <c r="O59" s="23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5"/>
      <c r="AA59" s="22"/>
      <c r="AB59" s="23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5"/>
      <c r="AN59" s="22"/>
      <c r="AO59" s="23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5"/>
      <c r="BA59" s="22"/>
      <c r="BB59" s="23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5"/>
      <c r="BN59" s="22"/>
      <c r="BO59" s="23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5"/>
      <c r="CA59" s="22"/>
      <c r="CB59" s="23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5"/>
      <c r="CN59" s="22"/>
      <c r="CO59" s="23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5"/>
      <c r="DA59" s="22"/>
      <c r="DB59" s="23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5"/>
      <c r="DN59" s="22"/>
      <c r="DO59" s="23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5"/>
      <c r="EA59" s="22"/>
      <c r="EB59" s="23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5"/>
      <c r="EN59" s="22"/>
      <c r="EO59" s="23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5"/>
      <c r="FA59" s="22"/>
      <c r="FB59" s="23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5"/>
      <c r="FN59" s="22"/>
      <c r="FO59" s="23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5"/>
      <c r="GA59" s="22"/>
      <c r="GB59" s="23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5"/>
      <c r="GN59" s="22"/>
      <c r="GO59" s="23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5"/>
      <c r="HA59" s="22"/>
      <c r="HB59" s="23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5"/>
      <c r="HN59" s="22"/>
      <c r="HO59" s="23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5"/>
      <c r="IA59" s="22"/>
      <c r="IB59" s="23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5"/>
      <c r="IN59" s="22"/>
      <c r="IO59" s="23"/>
      <c r="IP59" s="24"/>
      <c r="IQ59" s="24"/>
      <c r="IR59" s="24"/>
      <c r="IS59" s="24"/>
      <c r="IT59" s="24"/>
      <c r="IU59" s="24"/>
      <c r="IV59" s="24"/>
    </row>
    <row r="60" ht="12.75">
      <c r="M60" s="6"/>
    </row>
    <row r="61" ht="12.75">
      <c r="M61" s="6"/>
    </row>
    <row r="62" ht="12.75">
      <c r="M62" s="6"/>
    </row>
    <row r="63" ht="12.75">
      <c r="M63" s="6"/>
    </row>
    <row r="64" ht="12.75">
      <c r="M64" s="6"/>
    </row>
    <row r="65" ht="12.75">
      <c r="M65" s="6"/>
    </row>
    <row r="66" ht="12.75">
      <c r="M66" s="6"/>
    </row>
    <row r="67" ht="12.75">
      <c r="M67" s="6"/>
    </row>
    <row r="68" ht="12.75">
      <c r="M68" s="6"/>
    </row>
    <row r="69" ht="12.75">
      <c r="M69" s="6"/>
    </row>
    <row r="70" ht="12.75">
      <c r="M70" s="6"/>
    </row>
    <row r="71" ht="12.75">
      <c r="M71" s="6"/>
    </row>
    <row r="72" ht="12.75">
      <c r="M72" s="6"/>
    </row>
    <row r="73" ht="12.75">
      <c r="M73" s="6"/>
    </row>
    <row r="74" ht="12.75">
      <c r="M74" s="6"/>
    </row>
    <row r="75" ht="12.75">
      <c r="M75" s="6"/>
    </row>
    <row r="76" ht="12.75">
      <c r="M76" s="6"/>
    </row>
    <row r="77" ht="12.75">
      <c r="M77" s="6"/>
    </row>
    <row r="78" ht="12.75">
      <c r="M78" s="6"/>
    </row>
    <row r="79" ht="12.75">
      <c r="M79" s="6"/>
    </row>
    <row r="80" ht="12.75">
      <c r="M80" s="6"/>
    </row>
    <row r="81" ht="12.75">
      <c r="M81" s="6"/>
    </row>
    <row r="82" ht="12.75">
      <c r="M82" s="6"/>
    </row>
    <row r="83" ht="12.75">
      <c r="M83" s="6"/>
    </row>
    <row r="84" ht="12.75">
      <c r="M84" s="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zoomScaleSheetLayoutView="100" workbookViewId="0" topLeftCell="A1">
      <selection activeCell="J6" sqref="J6"/>
    </sheetView>
  </sheetViews>
  <sheetFormatPr defaultColWidth="9.00390625" defaultRowHeight="12.75"/>
  <cols>
    <col min="1" max="1" width="13.625" style="0" customWidth="1"/>
    <col min="2" max="2" width="24.00390625" style="0" customWidth="1"/>
    <col min="3" max="3" width="9.25390625" style="0" customWidth="1"/>
    <col min="4" max="4" width="5.375" style="0" customWidth="1"/>
    <col min="5" max="5" width="6.25390625" style="0" customWidth="1"/>
    <col min="6" max="6" width="7.375" style="0" customWidth="1"/>
    <col min="7" max="7" width="7.00390625" style="0" customWidth="1"/>
    <col min="8" max="8" width="6.875" style="0" customWidth="1"/>
    <col min="9" max="9" width="7.00390625" style="0" customWidth="1"/>
    <col min="10" max="10" width="7.375" style="0" customWidth="1"/>
    <col min="11" max="11" width="7.75390625" style="0" customWidth="1"/>
    <col min="12" max="12" width="13.625" style="0" customWidth="1"/>
  </cols>
  <sheetData>
    <row r="1" spans="1:4" ht="26.25">
      <c r="A1" s="2" t="s">
        <v>0</v>
      </c>
      <c r="C1" s="2"/>
      <c r="D1" s="1"/>
    </row>
    <row r="2" ht="12.75">
      <c r="D2" s="21"/>
    </row>
    <row r="3" ht="15.75">
      <c r="A3" s="3" t="s">
        <v>12</v>
      </c>
    </row>
    <row r="4" ht="13.5" thickBot="1"/>
    <row r="5" spans="1:13" ht="15.75">
      <c r="A5" s="17" t="s">
        <v>1</v>
      </c>
      <c r="B5" s="18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5</v>
      </c>
      <c r="H5" s="19" t="s">
        <v>7</v>
      </c>
      <c r="I5" s="19" t="s">
        <v>5</v>
      </c>
      <c r="J5" s="19" t="s">
        <v>8</v>
      </c>
      <c r="K5" s="19" t="s">
        <v>5</v>
      </c>
      <c r="L5" s="19" t="s">
        <v>9</v>
      </c>
      <c r="M5" s="20" t="s">
        <v>10</v>
      </c>
    </row>
    <row r="6" spans="1:13" ht="15.75">
      <c r="A6" s="26">
        <v>946113</v>
      </c>
      <c r="B6" s="23" t="s">
        <v>24</v>
      </c>
      <c r="C6" s="71" t="s">
        <v>25</v>
      </c>
      <c r="D6" s="71">
        <v>8.6</v>
      </c>
      <c r="E6" s="24">
        <f aca="true" t="shared" si="0" ref="E6:E38">IF(D6&lt;&gt;"",INT(46.0849*(12.76-D6)^1.81),"")</f>
        <v>608</v>
      </c>
      <c r="F6" s="71">
        <v>396</v>
      </c>
      <c r="G6" s="24">
        <f aca="true" t="shared" si="1" ref="G6:G37">IF(F6&lt;&gt;0,INT(0.188807*(F6-210)^1.41),"")</f>
        <v>299</v>
      </c>
      <c r="H6" s="74">
        <v>38.87</v>
      </c>
      <c r="I6" s="24">
        <f aca="true" t="shared" si="2" ref="I6:I30">IF(H6&lt;&gt;"",INT(7.86*(H6-8)^1.1),"")</f>
        <v>341</v>
      </c>
      <c r="J6" s="35" t="s">
        <v>156</v>
      </c>
      <c r="K6" s="24">
        <f aca="true" t="shared" si="3" ref="K6:K12">IF(J6&lt;&gt;"",INT(0.11193*(254-(60*VALUE(LEFT(J6,1))+VALUE(RIGHT(J6,4))))^1.88),"")</f>
        <v>412</v>
      </c>
      <c r="L6" s="24">
        <f aca="true" t="shared" si="4" ref="L6:L38">SUM(E6,G6,I6,K6)</f>
        <v>1660</v>
      </c>
      <c r="M6" s="105" t="s">
        <v>118</v>
      </c>
    </row>
    <row r="7" spans="1:13" ht="15.75">
      <c r="A7" s="26">
        <v>945411</v>
      </c>
      <c r="B7" s="23" t="s">
        <v>26</v>
      </c>
      <c r="C7" s="71" t="s">
        <v>25</v>
      </c>
      <c r="D7" s="71">
        <v>8.8</v>
      </c>
      <c r="E7" s="24">
        <f t="shared" si="0"/>
        <v>556</v>
      </c>
      <c r="F7" s="71">
        <v>413</v>
      </c>
      <c r="G7" s="24">
        <f t="shared" si="1"/>
        <v>338</v>
      </c>
      <c r="H7" s="74">
        <v>35.58</v>
      </c>
      <c r="I7" s="24">
        <f t="shared" si="2"/>
        <v>302</v>
      </c>
      <c r="J7" s="35" t="s">
        <v>157</v>
      </c>
      <c r="K7" s="24">
        <f t="shared" si="3"/>
        <v>360</v>
      </c>
      <c r="L7" s="24">
        <f t="shared" si="4"/>
        <v>1556</v>
      </c>
      <c r="M7" s="105" t="s">
        <v>119</v>
      </c>
    </row>
    <row r="8" spans="1:13" ht="15.75">
      <c r="A8" s="26">
        <v>956018</v>
      </c>
      <c r="B8" s="23" t="s">
        <v>16</v>
      </c>
      <c r="C8" s="71" t="s">
        <v>14</v>
      </c>
      <c r="D8" s="73">
        <v>9</v>
      </c>
      <c r="E8" s="24">
        <f t="shared" si="0"/>
        <v>506</v>
      </c>
      <c r="F8" s="71">
        <v>362</v>
      </c>
      <c r="G8" s="24">
        <f t="shared" si="1"/>
        <v>225</v>
      </c>
      <c r="H8" s="74">
        <v>26.8</v>
      </c>
      <c r="I8" s="24">
        <f t="shared" si="2"/>
        <v>198</v>
      </c>
      <c r="J8" s="35" t="s">
        <v>159</v>
      </c>
      <c r="K8" s="24">
        <f t="shared" si="3"/>
        <v>435</v>
      </c>
      <c r="L8" s="24">
        <f t="shared" si="4"/>
        <v>1364</v>
      </c>
      <c r="M8" s="105" t="s">
        <v>120</v>
      </c>
    </row>
    <row r="9" spans="1:13" ht="15.75">
      <c r="A9" s="26">
        <v>945119</v>
      </c>
      <c r="B9" s="23" t="s">
        <v>80</v>
      </c>
      <c r="C9" s="71" t="s">
        <v>81</v>
      </c>
      <c r="D9" s="71">
        <v>9.1</v>
      </c>
      <c r="E9" s="24">
        <f t="shared" si="0"/>
        <v>482</v>
      </c>
      <c r="F9" s="71">
        <v>344</v>
      </c>
      <c r="G9" s="24">
        <f t="shared" si="1"/>
        <v>188</v>
      </c>
      <c r="H9" s="71">
        <v>29.24</v>
      </c>
      <c r="I9" s="24">
        <f t="shared" si="2"/>
        <v>226</v>
      </c>
      <c r="J9" s="35" t="s">
        <v>160</v>
      </c>
      <c r="K9" s="24">
        <f t="shared" si="3"/>
        <v>396</v>
      </c>
      <c r="L9" s="24">
        <f t="shared" si="4"/>
        <v>1292</v>
      </c>
      <c r="M9" s="105" t="s">
        <v>121</v>
      </c>
    </row>
    <row r="10" spans="1:13" ht="15.75">
      <c r="A10" s="26">
        <v>946120</v>
      </c>
      <c r="B10" s="23" t="s">
        <v>20</v>
      </c>
      <c r="C10" s="71" t="s">
        <v>21</v>
      </c>
      <c r="D10" s="71">
        <v>9.1</v>
      </c>
      <c r="E10" s="24">
        <f t="shared" si="0"/>
        <v>482</v>
      </c>
      <c r="F10" s="71">
        <v>323</v>
      </c>
      <c r="G10" s="24">
        <f t="shared" si="1"/>
        <v>148</v>
      </c>
      <c r="H10" s="74">
        <v>19.2</v>
      </c>
      <c r="I10" s="24">
        <f t="shared" si="2"/>
        <v>112</v>
      </c>
      <c r="J10" s="35" t="s">
        <v>162</v>
      </c>
      <c r="K10" s="24">
        <f t="shared" si="3"/>
        <v>374</v>
      </c>
      <c r="L10" s="24">
        <f t="shared" si="4"/>
        <v>1116</v>
      </c>
      <c r="M10" s="105" t="s">
        <v>122</v>
      </c>
    </row>
    <row r="11" spans="1:13" ht="15.75">
      <c r="A11" s="26">
        <v>946023</v>
      </c>
      <c r="B11" s="23" t="s">
        <v>48</v>
      </c>
      <c r="C11" s="71" t="s">
        <v>39</v>
      </c>
      <c r="D11" s="71">
        <v>9.1</v>
      </c>
      <c r="E11" s="24">
        <f t="shared" si="0"/>
        <v>482</v>
      </c>
      <c r="F11" s="71">
        <v>351</v>
      </c>
      <c r="G11" s="24">
        <f t="shared" si="1"/>
        <v>202</v>
      </c>
      <c r="H11" s="74">
        <v>21.63</v>
      </c>
      <c r="I11" s="24">
        <f t="shared" si="2"/>
        <v>139</v>
      </c>
      <c r="J11" s="35" t="s">
        <v>161</v>
      </c>
      <c r="K11" s="24">
        <f t="shared" si="3"/>
        <v>268</v>
      </c>
      <c r="L11" s="24">
        <f t="shared" si="4"/>
        <v>1091</v>
      </c>
      <c r="M11" s="105" t="s">
        <v>123</v>
      </c>
    </row>
    <row r="12" spans="1:13" ht="15.75">
      <c r="A12" s="26">
        <v>946124</v>
      </c>
      <c r="B12" s="23" t="s">
        <v>51</v>
      </c>
      <c r="C12" s="71" t="s">
        <v>39</v>
      </c>
      <c r="D12" s="73">
        <v>9.2</v>
      </c>
      <c r="E12" s="24">
        <f t="shared" si="0"/>
        <v>458</v>
      </c>
      <c r="F12" s="71">
        <v>328</v>
      </c>
      <c r="G12" s="24">
        <f t="shared" si="1"/>
        <v>157</v>
      </c>
      <c r="H12" s="74">
        <v>11.35</v>
      </c>
      <c r="I12" s="24">
        <f t="shared" si="2"/>
        <v>29</v>
      </c>
      <c r="J12" s="35" t="s">
        <v>111</v>
      </c>
      <c r="K12" s="24">
        <f t="shared" si="3"/>
        <v>352</v>
      </c>
      <c r="L12" s="66">
        <f t="shared" si="4"/>
        <v>996</v>
      </c>
      <c r="M12" s="105" t="s">
        <v>124</v>
      </c>
    </row>
    <row r="13" spans="1:13" ht="15.75">
      <c r="A13" s="26">
        <v>955902</v>
      </c>
      <c r="B13" s="23" t="s">
        <v>23</v>
      </c>
      <c r="C13" s="71" t="s">
        <v>21</v>
      </c>
      <c r="D13" s="73">
        <v>9</v>
      </c>
      <c r="E13" s="24">
        <f t="shared" si="0"/>
        <v>506</v>
      </c>
      <c r="F13" s="71">
        <v>393</v>
      </c>
      <c r="G13" s="24">
        <f t="shared" si="1"/>
        <v>292</v>
      </c>
      <c r="H13" s="74">
        <v>20.8</v>
      </c>
      <c r="I13" s="24">
        <f t="shared" si="2"/>
        <v>129</v>
      </c>
      <c r="J13" s="35" t="s">
        <v>158</v>
      </c>
      <c r="K13" s="24">
        <v>0</v>
      </c>
      <c r="L13" s="24">
        <f t="shared" si="4"/>
        <v>927</v>
      </c>
      <c r="M13" s="105" t="s">
        <v>125</v>
      </c>
    </row>
    <row r="14" spans="1:13" ht="15.75">
      <c r="A14" s="26">
        <v>940610</v>
      </c>
      <c r="B14" s="23" t="s">
        <v>49</v>
      </c>
      <c r="C14" s="71" t="s">
        <v>39</v>
      </c>
      <c r="D14" s="71">
        <v>9.7</v>
      </c>
      <c r="E14" s="24">
        <f t="shared" si="0"/>
        <v>348</v>
      </c>
      <c r="F14" s="71">
        <v>277</v>
      </c>
      <c r="G14" s="24">
        <f t="shared" si="1"/>
        <v>70</v>
      </c>
      <c r="H14" s="74">
        <v>15.43</v>
      </c>
      <c r="I14" s="24">
        <f t="shared" si="2"/>
        <v>71</v>
      </c>
      <c r="J14" s="35" t="s">
        <v>180</v>
      </c>
      <c r="K14" s="24">
        <f aca="true" t="shared" si="5" ref="K14:K24">IF(J14&lt;&gt;"",INT(0.11193*(254-(60*VALUE(LEFT(J14,1))+VALUE(RIGHT(J14,4))))^1.88),"")</f>
        <v>402</v>
      </c>
      <c r="L14" s="24">
        <f t="shared" si="4"/>
        <v>891</v>
      </c>
      <c r="M14" s="105" t="s">
        <v>126</v>
      </c>
    </row>
    <row r="15" spans="1:13" ht="15.75">
      <c r="A15" s="26">
        <v>945127</v>
      </c>
      <c r="B15" s="23" t="s">
        <v>50</v>
      </c>
      <c r="C15" s="71" t="s">
        <v>39</v>
      </c>
      <c r="D15" s="71">
        <v>9.4</v>
      </c>
      <c r="E15" s="24">
        <f t="shared" si="0"/>
        <v>413</v>
      </c>
      <c r="F15" s="71">
        <v>265</v>
      </c>
      <c r="G15" s="24">
        <f t="shared" si="1"/>
        <v>53</v>
      </c>
      <c r="H15" s="74">
        <v>25.33</v>
      </c>
      <c r="I15" s="24">
        <f t="shared" si="2"/>
        <v>181</v>
      </c>
      <c r="J15" s="35" t="s">
        <v>166</v>
      </c>
      <c r="K15" s="24">
        <f t="shared" si="5"/>
        <v>244</v>
      </c>
      <c r="L15" s="66">
        <f t="shared" si="4"/>
        <v>891</v>
      </c>
      <c r="M15" s="105" t="s">
        <v>127</v>
      </c>
    </row>
    <row r="16" spans="1:13" ht="15.75">
      <c r="A16" s="26">
        <v>956007</v>
      </c>
      <c r="B16" s="23" t="s">
        <v>54</v>
      </c>
      <c r="C16" s="71" t="s">
        <v>31</v>
      </c>
      <c r="D16" s="71">
        <v>9.7</v>
      </c>
      <c r="E16" s="24">
        <f t="shared" si="0"/>
        <v>348</v>
      </c>
      <c r="F16" s="71">
        <v>301</v>
      </c>
      <c r="G16" s="24">
        <f t="shared" si="1"/>
        <v>109</v>
      </c>
      <c r="H16" s="74">
        <v>22.33</v>
      </c>
      <c r="I16" s="24">
        <f t="shared" si="2"/>
        <v>146</v>
      </c>
      <c r="J16" s="35" t="s">
        <v>168</v>
      </c>
      <c r="K16" s="24">
        <f t="shared" si="5"/>
        <v>280</v>
      </c>
      <c r="L16" s="24">
        <f t="shared" si="4"/>
        <v>883</v>
      </c>
      <c r="M16" s="105" t="s">
        <v>128</v>
      </c>
    </row>
    <row r="17" spans="1:13" ht="15.75">
      <c r="A17" s="26">
        <v>945413</v>
      </c>
      <c r="B17" s="23" t="s">
        <v>22</v>
      </c>
      <c r="C17" s="71" t="s">
        <v>21</v>
      </c>
      <c r="D17" s="71">
        <v>9.9</v>
      </c>
      <c r="E17" s="24">
        <f t="shared" si="0"/>
        <v>308</v>
      </c>
      <c r="F17" s="71">
        <v>313</v>
      </c>
      <c r="G17" s="24">
        <f t="shared" si="1"/>
        <v>130</v>
      </c>
      <c r="H17" s="74">
        <v>23.23</v>
      </c>
      <c r="I17" s="24">
        <f t="shared" si="2"/>
        <v>157</v>
      </c>
      <c r="J17" s="35" t="s">
        <v>169</v>
      </c>
      <c r="K17" s="24">
        <f t="shared" si="5"/>
        <v>277</v>
      </c>
      <c r="L17" s="24">
        <f t="shared" si="4"/>
        <v>872</v>
      </c>
      <c r="M17" s="105" t="s">
        <v>129</v>
      </c>
    </row>
    <row r="18" spans="1:13" ht="15.75">
      <c r="A18" s="26">
        <v>966210</v>
      </c>
      <c r="B18" s="23" t="s">
        <v>46</v>
      </c>
      <c r="C18" s="71" t="s">
        <v>43</v>
      </c>
      <c r="D18" s="73">
        <v>10.2</v>
      </c>
      <c r="E18" s="24">
        <f t="shared" si="0"/>
        <v>252</v>
      </c>
      <c r="F18" s="71">
        <v>273</v>
      </c>
      <c r="G18" s="24">
        <f t="shared" si="1"/>
        <v>65</v>
      </c>
      <c r="H18" s="74">
        <v>26.63</v>
      </c>
      <c r="I18" s="24">
        <f t="shared" si="2"/>
        <v>196</v>
      </c>
      <c r="J18" s="35" t="s">
        <v>172</v>
      </c>
      <c r="K18" s="24">
        <f t="shared" si="5"/>
        <v>359</v>
      </c>
      <c r="L18" s="24">
        <f t="shared" si="4"/>
        <v>872</v>
      </c>
      <c r="M18" s="105" t="s">
        <v>130</v>
      </c>
    </row>
    <row r="19" spans="1:13" ht="15.75">
      <c r="A19" s="26">
        <v>945627</v>
      </c>
      <c r="B19" s="23" t="s">
        <v>85</v>
      </c>
      <c r="C19" s="71" t="s">
        <v>88</v>
      </c>
      <c r="D19" s="71">
        <v>9.2</v>
      </c>
      <c r="E19" s="24">
        <f t="shared" si="0"/>
        <v>458</v>
      </c>
      <c r="F19" s="71">
        <v>310</v>
      </c>
      <c r="G19" s="24">
        <f t="shared" si="1"/>
        <v>124</v>
      </c>
      <c r="H19" s="71">
        <v>23.35</v>
      </c>
      <c r="I19" s="24">
        <f t="shared" si="2"/>
        <v>158</v>
      </c>
      <c r="J19" s="35" t="s">
        <v>163</v>
      </c>
      <c r="K19" s="24">
        <f t="shared" si="5"/>
        <v>126</v>
      </c>
      <c r="L19" s="24">
        <f t="shared" si="4"/>
        <v>866</v>
      </c>
      <c r="M19" s="105" t="s">
        <v>131</v>
      </c>
    </row>
    <row r="20" spans="1:13" ht="15.75">
      <c r="A20" s="26">
        <v>945522</v>
      </c>
      <c r="B20" s="23" t="s">
        <v>82</v>
      </c>
      <c r="C20" s="71" t="s">
        <v>83</v>
      </c>
      <c r="D20" s="71">
        <v>9.5</v>
      </c>
      <c r="E20" s="24">
        <f t="shared" si="0"/>
        <v>391</v>
      </c>
      <c r="F20" s="71">
        <v>349</v>
      </c>
      <c r="G20" s="24">
        <f t="shared" si="1"/>
        <v>198</v>
      </c>
      <c r="H20" s="71">
        <v>18.96</v>
      </c>
      <c r="I20" s="24">
        <f t="shared" si="2"/>
        <v>109</v>
      </c>
      <c r="J20" s="35" t="s">
        <v>164</v>
      </c>
      <c r="K20" s="24">
        <f t="shared" si="5"/>
        <v>161</v>
      </c>
      <c r="L20" s="24">
        <f t="shared" si="4"/>
        <v>859</v>
      </c>
      <c r="M20" s="105" t="s">
        <v>132</v>
      </c>
    </row>
    <row r="21" spans="1:13" ht="15.75">
      <c r="A21" s="26">
        <v>945506</v>
      </c>
      <c r="B21" s="23" t="s">
        <v>73</v>
      </c>
      <c r="C21" s="71" t="s">
        <v>72</v>
      </c>
      <c r="D21" s="71">
        <v>9.6</v>
      </c>
      <c r="E21" s="24">
        <f t="shared" si="0"/>
        <v>369</v>
      </c>
      <c r="F21" s="71">
        <v>274</v>
      </c>
      <c r="G21" s="24">
        <f t="shared" si="1"/>
        <v>66</v>
      </c>
      <c r="H21" s="71">
        <v>19.22</v>
      </c>
      <c r="I21" s="24">
        <f t="shared" si="2"/>
        <v>112</v>
      </c>
      <c r="J21" s="35" t="s">
        <v>171</v>
      </c>
      <c r="K21" s="24">
        <f t="shared" si="5"/>
        <v>273</v>
      </c>
      <c r="L21" s="24">
        <f t="shared" si="4"/>
        <v>820</v>
      </c>
      <c r="M21" s="105" t="s">
        <v>133</v>
      </c>
    </row>
    <row r="22" spans="1:13" ht="15.75">
      <c r="A22" s="26">
        <v>955301</v>
      </c>
      <c r="B22" s="23" t="s">
        <v>29</v>
      </c>
      <c r="C22" s="71" t="s">
        <v>25</v>
      </c>
      <c r="D22" s="71">
        <v>9.8</v>
      </c>
      <c r="E22" s="24">
        <f t="shared" si="0"/>
        <v>328</v>
      </c>
      <c r="F22" s="71">
        <v>315</v>
      </c>
      <c r="G22" s="24">
        <f t="shared" si="1"/>
        <v>133</v>
      </c>
      <c r="H22" s="74">
        <v>17.58</v>
      </c>
      <c r="I22" s="24">
        <f t="shared" si="2"/>
        <v>94</v>
      </c>
      <c r="J22" s="35" t="s">
        <v>170</v>
      </c>
      <c r="K22" s="24">
        <f t="shared" si="5"/>
        <v>259</v>
      </c>
      <c r="L22" s="24">
        <f t="shared" si="4"/>
        <v>814</v>
      </c>
      <c r="M22" s="105" t="s">
        <v>134</v>
      </c>
    </row>
    <row r="23" spans="1:13" ht="15.75">
      <c r="A23" s="26">
        <v>946229</v>
      </c>
      <c r="B23" s="23" t="s">
        <v>13</v>
      </c>
      <c r="C23" s="71" t="s">
        <v>14</v>
      </c>
      <c r="D23" s="71">
        <v>9.8</v>
      </c>
      <c r="E23" s="24">
        <f t="shared" si="0"/>
        <v>328</v>
      </c>
      <c r="F23" s="71">
        <v>329</v>
      </c>
      <c r="G23" s="24">
        <f t="shared" si="1"/>
        <v>159</v>
      </c>
      <c r="H23" s="74">
        <v>22.74</v>
      </c>
      <c r="I23" s="24">
        <f t="shared" si="2"/>
        <v>151</v>
      </c>
      <c r="J23" s="35" t="s">
        <v>167</v>
      </c>
      <c r="K23" s="24">
        <f t="shared" si="5"/>
        <v>162</v>
      </c>
      <c r="L23" s="24">
        <f t="shared" si="4"/>
        <v>800</v>
      </c>
      <c r="M23" s="105" t="s">
        <v>135</v>
      </c>
    </row>
    <row r="24" spans="1:13" ht="15.75">
      <c r="A24" s="26">
        <v>945418</v>
      </c>
      <c r="B24" s="23" t="s">
        <v>71</v>
      </c>
      <c r="C24" s="71" t="s">
        <v>72</v>
      </c>
      <c r="D24" s="71">
        <v>9.6</v>
      </c>
      <c r="E24" s="24">
        <f t="shared" si="0"/>
        <v>369</v>
      </c>
      <c r="F24" s="71">
        <v>326</v>
      </c>
      <c r="G24" s="24">
        <f t="shared" si="1"/>
        <v>153</v>
      </c>
      <c r="H24" s="71">
        <v>21.14</v>
      </c>
      <c r="I24" s="24">
        <f t="shared" si="2"/>
        <v>133</v>
      </c>
      <c r="J24" s="35" t="s">
        <v>165</v>
      </c>
      <c r="K24" s="24">
        <f t="shared" si="5"/>
        <v>139</v>
      </c>
      <c r="L24" s="24">
        <f t="shared" si="4"/>
        <v>794</v>
      </c>
      <c r="M24" s="105" t="s">
        <v>136</v>
      </c>
    </row>
    <row r="25" spans="1:13" ht="15.75">
      <c r="A25" s="26">
        <v>955817</v>
      </c>
      <c r="B25" s="23" t="s">
        <v>15</v>
      </c>
      <c r="C25" s="71" t="s">
        <v>14</v>
      </c>
      <c r="D25" s="73">
        <v>9</v>
      </c>
      <c r="E25" s="24">
        <f t="shared" si="0"/>
        <v>506</v>
      </c>
      <c r="F25" s="71">
        <v>331</v>
      </c>
      <c r="G25" s="24">
        <f t="shared" si="1"/>
        <v>163</v>
      </c>
      <c r="H25" s="74">
        <v>19.29</v>
      </c>
      <c r="I25" s="24">
        <f t="shared" si="2"/>
        <v>113</v>
      </c>
      <c r="J25" s="35" t="s">
        <v>92</v>
      </c>
      <c r="K25" s="24">
        <v>0</v>
      </c>
      <c r="L25" s="24">
        <f t="shared" si="4"/>
        <v>782</v>
      </c>
      <c r="M25" s="105" t="s">
        <v>137</v>
      </c>
    </row>
    <row r="26" spans="1:13" ht="15.75">
      <c r="A26" s="26">
        <v>945520</v>
      </c>
      <c r="B26" s="23" t="s">
        <v>53</v>
      </c>
      <c r="C26" s="71" t="s">
        <v>34</v>
      </c>
      <c r="D26" s="71">
        <v>10.3</v>
      </c>
      <c r="E26" s="24">
        <f t="shared" si="0"/>
        <v>235</v>
      </c>
      <c r="F26" s="71">
        <v>303</v>
      </c>
      <c r="G26" s="24">
        <f t="shared" si="1"/>
        <v>112</v>
      </c>
      <c r="H26" s="74">
        <v>20.23</v>
      </c>
      <c r="I26" s="24">
        <f t="shared" si="2"/>
        <v>123</v>
      </c>
      <c r="J26" s="35" t="s">
        <v>174</v>
      </c>
      <c r="K26" s="24">
        <f aca="true" t="shared" si="6" ref="K26:K38">IF(J26&lt;&gt;"",INT(0.11193*(254-(60*VALUE(LEFT(J26,1))+VALUE(RIGHT(J26,4))))^1.88),"")</f>
        <v>283</v>
      </c>
      <c r="L26" s="24">
        <f t="shared" si="4"/>
        <v>753</v>
      </c>
      <c r="M26" s="105" t="s">
        <v>138</v>
      </c>
    </row>
    <row r="27" spans="1:13" ht="15.75">
      <c r="A27" s="26">
        <v>955330</v>
      </c>
      <c r="B27" s="23" t="s">
        <v>28</v>
      </c>
      <c r="C27" s="71" t="s">
        <v>25</v>
      </c>
      <c r="D27" s="71">
        <v>10.2</v>
      </c>
      <c r="E27" s="24">
        <f t="shared" si="0"/>
        <v>252</v>
      </c>
      <c r="F27" s="71">
        <v>317</v>
      </c>
      <c r="G27" s="24">
        <f t="shared" si="1"/>
        <v>137</v>
      </c>
      <c r="H27" s="74">
        <v>19.12</v>
      </c>
      <c r="I27" s="24">
        <f t="shared" si="2"/>
        <v>111</v>
      </c>
      <c r="J27" s="35" t="s">
        <v>173</v>
      </c>
      <c r="K27" s="24">
        <f t="shared" si="6"/>
        <v>226</v>
      </c>
      <c r="L27" s="24">
        <f t="shared" si="4"/>
        <v>726</v>
      </c>
      <c r="M27" s="105" t="s">
        <v>139</v>
      </c>
    </row>
    <row r="28" spans="1:13" ht="15.75">
      <c r="A28" s="26">
        <v>945407</v>
      </c>
      <c r="B28" s="23" t="s">
        <v>56</v>
      </c>
      <c r="C28" s="71" t="s">
        <v>31</v>
      </c>
      <c r="D28" s="73">
        <v>10.1</v>
      </c>
      <c r="E28" s="24">
        <f t="shared" si="0"/>
        <v>270</v>
      </c>
      <c r="F28" s="71">
        <v>273</v>
      </c>
      <c r="G28" s="24">
        <f t="shared" si="1"/>
        <v>65</v>
      </c>
      <c r="H28" s="74">
        <v>15.26</v>
      </c>
      <c r="I28" s="24">
        <f t="shared" si="2"/>
        <v>69</v>
      </c>
      <c r="J28" s="35" t="s">
        <v>149</v>
      </c>
      <c r="K28" s="24">
        <f t="shared" si="6"/>
        <v>261</v>
      </c>
      <c r="L28" s="24">
        <f t="shared" si="4"/>
        <v>665</v>
      </c>
      <c r="M28" s="105" t="s">
        <v>140</v>
      </c>
    </row>
    <row r="29" spans="1:13" ht="16.5" thickBot="1">
      <c r="A29" s="75">
        <v>945716</v>
      </c>
      <c r="B29" s="95" t="s">
        <v>45</v>
      </c>
      <c r="C29" s="96" t="s">
        <v>43</v>
      </c>
      <c r="D29" s="96">
        <v>9.9</v>
      </c>
      <c r="E29" s="97">
        <f t="shared" si="0"/>
        <v>308</v>
      </c>
      <c r="F29" s="96">
        <v>303</v>
      </c>
      <c r="G29" s="97">
        <f t="shared" si="1"/>
        <v>112</v>
      </c>
      <c r="H29" s="104">
        <v>13.04</v>
      </c>
      <c r="I29" s="97">
        <f t="shared" si="2"/>
        <v>46</v>
      </c>
      <c r="J29" s="76" t="s">
        <v>175</v>
      </c>
      <c r="K29" s="97">
        <f t="shared" si="6"/>
        <v>189</v>
      </c>
      <c r="L29" s="97">
        <f t="shared" si="4"/>
        <v>655</v>
      </c>
      <c r="M29" s="105" t="s">
        <v>141</v>
      </c>
    </row>
    <row r="30" spans="1:14" ht="16.5" thickBot="1">
      <c r="A30" s="17">
        <v>966231</v>
      </c>
      <c r="B30" s="18" t="s">
        <v>47</v>
      </c>
      <c r="C30" s="100" t="s">
        <v>39</v>
      </c>
      <c r="D30" s="100">
        <v>10.1</v>
      </c>
      <c r="E30" s="19">
        <f t="shared" si="0"/>
        <v>270</v>
      </c>
      <c r="F30" s="100">
        <v>283</v>
      </c>
      <c r="G30" s="19">
        <f t="shared" si="1"/>
        <v>80</v>
      </c>
      <c r="H30" s="101">
        <v>14.34</v>
      </c>
      <c r="I30" s="19">
        <f t="shared" si="2"/>
        <v>59</v>
      </c>
      <c r="J30" s="89" t="s">
        <v>148</v>
      </c>
      <c r="K30" s="102">
        <f t="shared" si="6"/>
        <v>157</v>
      </c>
      <c r="L30" s="19">
        <f t="shared" si="4"/>
        <v>566</v>
      </c>
      <c r="M30" s="105" t="s">
        <v>142</v>
      </c>
      <c r="N30" s="6"/>
    </row>
    <row r="31" spans="1:14" ht="15.75">
      <c r="A31" s="26">
        <v>945627</v>
      </c>
      <c r="B31" s="23" t="s">
        <v>74</v>
      </c>
      <c r="C31" s="71" t="s">
        <v>72</v>
      </c>
      <c r="D31" s="71">
        <v>10.3</v>
      </c>
      <c r="E31" s="24">
        <f t="shared" si="0"/>
        <v>235</v>
      </c>
      <c r="F31" s="71">
        <v>305</v>
      </c>
      <c r="G31" s="24">
        <f t="shared" si="1"/>
        <v>116</v>
      </c>
      <c r="H31" s="71">
        <v>7.88</v>
      </c>
      <c r="I31" s="24">
        <v>0</v>
      </c>
      <c r="J31" s="35" t="s">
        <v>150</v>
      </c>
      <c r="K31" s="24">
        <f t="shared" si="6"/>
        <v>167</v>
      </c>
      <c r="L31" s="24">
        <f t="shared" si="4"/>
        <v>518</v>
      </c>
      <c r="M31" s="105" t="s">
        <v>143</v>
      </c>
      <c r="N31" s="6"/>
    </row>
    <row r="32" spans="1:14" ht="15.75">
      <c r="A32" s="26">
        <v>950924</v>
      </c>
      <c r="B32" s="23" t="s">
        <v>75</v>
      </c>
      <c r="C32" s="71" t="s">
        <v>72</v>
      </c>
      <c r="D32" s="71">
        <v>10.5</v>
      </c>
      <c r="E32" s="24">
        <f t="shared" si="0"/>
        <v>201</v>
      </c>
      <c r="F32" s="71">
        <v>264</v>
      </c>
      <c r="G32" s="24">
        <f t="shared" si="1"/>
        <v>52</v>
      </c>
      <c r="H32" s="71">
        <v>23.9</v>
      </c>
      <c r="I32" s="24">
        <f aca="true" t="shared" si="7" ref="I32:I38">IF(H32&lt;&gt;"",INT(7.86*(H32-8)^1.1),"")</f>
        <v>164</v>
      </c>
      <c r="J32" s="35" t="s">
        <v>98</v>
      </c>
      <c r="K32" s="24">
        <f t="shared" si="6"/>
        <v>96</v>
      </c>
      <c r="L32" s="24">
        <f t="shared" si="4"/>
        <v>513</v>
      </c>
      <c r="M32" s="105" t="s">
        <v>144</v>
      </c>
      <c r="N32" s="6"/>
    </row>
    <row r="33" spans="1:14" ht="15.75">
      <c r="A33" s="26">
        <v>975311</v>
      </c>
      <c r="B33" s="23" t="s">
        <v>57</v>
      </c>
      <c r="C33" s="71" t="s">
        <v>58</v>
      </c>
      <c r="D33" s="71">
        <v>10.1</v>
      </c>
      <c r="E33" s="24">
        <f t="shared" si="0"/>
        <v>270</v>
      </c>
      <c r="F33" s="71">
        <v>277</v>
      </c>
      <c r="G33" s="24">
        <f t="shared" si="1"/>
        <v>70</v>
      </c>
      <c r="H33" s="74">
        <v>15.95</v>
      </c>
      <c r="I33" s="24">
        <f t="shared" si="7"/>
        <v>76</v>
      </c>
      <c r="J33" s="35" t="s">
        <v>147</v>
      </c>
      <c r="K33" s="24">
        <f t="shared" si="6"/>
        <v>89</v>
      </c>
      <c r="L33" s="24">
        <f t="shared" si="4"/>
        <v>505</v>
      </c>
      <c r="M33" s="105" t="s">
        <v>145</v>
      </c>
      <c r="N33" s="6"/>
    </row>
    <row r="34" spans="1:14" ht="15.75">
      <c r="A34" s="26">
        <v>966010</v>
      </c>
      <c r="B34" s="23" t="s">
        <v>52</v>
      </c>
      <c r="C34" s="71" t="s">
        <v>39</v>
      </c>
      <c r="D34" s="71">
        <v>10.7</v>
      </c>
      <c r="E34" s="24">
        <f t="shared" si="0"/>
        <v>170</v>
      </c>
      <c r="F34" s="71">
        <v>280</v>
      </c>
      <c r="G34" s="24">
        <f t="shared" si="1"/>
        <v>75</v>
      </c>
      <c r="H34" s="74">
        <v>12.5</v>
      </c>
      <c r="I34" s="24">
        <f t="shared" si="7"/>
        <v>41</v>
      </c>
      <c r="J34" s="35" t="s">
        <v>151</v>
      </c>
      <c r="K34" s="24">
        <f t="shared" si="6"/>
        <v>85</v>
      </c>
      <c r="L34" s="24">
        <f t="shared" si="4"/>
        <v>371</v>
      </c>
      <c r="M34" s="105" t="s">
        <v>146</v>
      </c>
      <c r="N34" s="6"/>
    </row>
    <row r="35" spans="1:14" ht="15.75">
      <c r="A35" s="26">
        <v>965806</v>
      </c>
      <c r="B35" s="23" t="s">
        <v>61</v>
      </c>
      <c r="C35" s="71" t="s">
        <v>62</v>
      </c>
      <c r="D35" s="71">
        <v>10.9</v>
      </c>
      <c r="E35" s="24">
        <f t="shared" si="0"/>
        <v>141</v>
      </c>
      <c r="F35" s="71">
        <v>232</v>
      </c>
      <c r="G35" s="24">
        <f t="shared" si="1"/>
        <v>14</v>
      </c>
      <c r="H35" s="71">
        <v>16.26</v>
      </c>
      <c r="I35" s="24">
        <f t="shared" si="7"/>
        <v>80</v>
      </c>
      <c r="J35" s="35" t="s">
        <v>152</v>
      </c>
      <c r="K35" s="24">
        <f t="shared" si="6"/>
        <v>119</v>
      </c>
      <c r="L35" s="24">
        <f t="shared" si="4"/>
        <v>354</v>
      </c>
      <c r="M35" s="105" t="s">
        <v>176</v>
      </c>
      <c r="N35" s="6"/>
    </row>
    <row r="36" spans="1:14" ht="15.75">
      <c r="A36" s="26">
        <v>975612</v>
      </c>
      <c r="B36" s="23" t="s">
        <v>55</v>
      </c>
      <c r="C36" s="71" t="s">
        <v>31</v>
      </c>
      <c r="D36" s="71">
        <v>10.9</v>
      </c>
      <c r="E36" s="24">
        <f t="shared" si="0"/>
        <v>141</v>
      </c>
      <c r="F36" s="71">
        <v>283</v>
      </c>
      <c r="G36" s="24">
        <f t="shared" si="1"/>
        <v>80</v>
      </c>
      <c r="H36" s="74">
        <v>9.5</v>
      </c>
      <c r="I36" s="24">
        <f t="shared" si="7"/>
        <v>12</v>
      </c>
      <c r="J36" s="35" t="s">
        <v>153</v>
      </c>
      <c r="K36" s="24">
        <f t="shared" si="6"/>
        <v>86</v>
      </c>
      <c r="L36" s="24">
        <f t="shared" si="4"/>
        <v>319</v>
      </c>
      <c r="M36" s="105" t="s">
        <v>177</v>
      </c>
      <c r="N36" s="6"/>
    </row>
    <row r="37" spans="1:14" ht="15.75">
      <c r="A37" s="26">
        <v>975504</v>
      </c>
      <c r="B37" s="23" t="s">
        <v>63</v>
      </c>
      <c r="C37" s="71" t="s">
        <v>62</v>
      </c>
      <c r="D37" s="71">
        <v>11.6</v>
      </c>
      <c r="E37" s="24">
        <f t="shared" si="0"/>
        <v>60</v>
      </c>
      <c r="F37" s="71">
        <v>244</v>
      </c>
      <c r="G37" s="24">
        <f t="shared" si="1"/>
        <v>27</v>
      </c>
      <c r="H37" s="71">
        <v>10.99</v>
      </c>
      <c r="I37" s="24">
        <f t="shared" si="7"/>
        <v>26</v>
      </c>
      <c r="J37" s="35" t="s">
        <v>154</v>
      </c>
      <c r="K37" s="24">
        <f t="shared" si="6"/>
        <v>70</v>
      </c>
      <c r="L37" s="24">
        <f t="shared" si="4"/>
        <v>183</v>
      </c>
      <c r="M37" s="105" t="s">
        <v>178</v>
      </c>
      <c r="N37" s="6"/>
    </row>
    <row r="38" spans="1:14" ht="16.5" thickBot="1">
      <c r="A38" s="27">
        <v>995605</v>
      </c>
      <c r="B38" s="28" t="s">
        <v>84</v>
      </c>
      <c r="C38" s="72" t="s">
        <v>58</v>
      </c>
      <c r="D38" s="103">
        <v>12</v>
      </c>
      <c r="E38" s="29">
        <f t="shared" si="0"/>
        <v>28</v>
      </c>
      <c r="F38" s="72">
        <v>204</v>
      </c>
      <c r="G38" s="29">
        <v>0</v>
      </c>
      <c r="H38" s="72">
        <v>10.92</v>
      </c>
      <c r="I38" s="29">
        <f t="shared" si="7"/>
        <v>25</v>
      </c>
      <c r="J38" s="48" t="s">
        <v>155</v>
      </c>
      <c r="K38" s="29">
        <f t="shared" si="6"/>
        <v>0</v>
      </c>
      <c r="L38" s="29">
        <f t="shared" si="4"/>
        <v>53</v>
      </c>
      <c r="M38" s="105" t="s">
        <v>179</v>
      </c>
      <c r="N38" s="6"/>
    </row>
    <row r="39" spans="1:14" ht="15.75">
      <c r="A39" s="9"/>
      <c r="B39" s="10"/>
      <c r="C39" s="98"/>
      <c r="D39" s="98"/>
      <c r="E39" s="36"/>
      <c r="F39" s="98"/>
      <c r="G39" s="36"/>
      <c r="H39" s="99"/>
      <c r="I39" s="36"/>
      <c r="J39" s="38"/>
      <c r="K39" s="36"/>
      <c r="L39" s="36"/>
      <c r="M39" s="98"/>
      <c r="N39" s="6"/>
    </row>
    <row r="40" spans="1:14" ht="15.75">
      <c r="A40" s="9"/>
      <c r="B40" s="10"/>
      <c r="C40" s="36"/>
      <c r="D40" s="36"/>
      <c r="E40" s="36"/>
      <c r="F40" s="36"/>
      <c r="G40" s="36"/>
      <c r="H40" s="36"/>
      <c r="I40" s="36"/>
      <c r="J40" s="38"/>
      <c r="K40" s="36"/>
      <c r="L40" s="36"/>
      <c r="M40" s="36"/>
      <c r="N40" s="6"/>
    </row>
    <row r="41" spans="1:14" ht="15.75">
      <c r="A41" s="9"/>
      <c r="B41" s="10"/>
      <c r="C41" s="36"/>
      <c r="D41" s="36"/>
      <c r="E41" s="36"/>
      <c r="F41" s="36"/>
      <c r="G41" s="36"/>
      <c r="H41" s="36"/>
      <c r="I41" s="36"/>
      <c r="J41" s="38"/>
      <c r="K41" s="36"/>
      <c r="L41" s="36"/>
      <c r="M41" s="36"/>
      <c r="N41" s="6"/>
    </row>
    <row r="42" spans="1:14" ht="15.75">
      <c r="A42" s="9"/>
      <c r="B42" s="10"/>
      <c r="C42" s="36"/>
      <c r="D42" s="36"/>
      <c r="E42" s="36"/>
      <c r="F42" s="36"/>
      <c r="G42" s="36"/>
      <c r="H42" s="36"/>
      <c r="I42" s="36"/>
      <c r="J42" s="38"/>
      <c r="K42" s="36"/>
      <c r="L42" s="36"/>
      <c r="M42" s="36"/>
      <c r="N42" s="6"/>
    </row>
    <row r="43" spans="1:14" ht="15.75">
      <c r="A43" s="9"/>
      <c r="B43" s="10"/>
      <c r="C43" s="36"/>
      <c r="D43" s="36"/>
      <c r="E43" s="36"/>
      <c r="F43" s="36"/>
      <c r="G43" s="36"/>
      <c r="H43" s="36"/>
      <c r="I43" s="36"/>
      <c r="J43" s="38"/>
      <c r="K43" s="36"/>
      <c r="L43" s="36"/>
      <c r="M43" s="36"/>
      <c r="N43" s="6"/>
    </row>
    <row r="44" spans="1:14" ht="15.75">
      <c r="A44" s="9"/>
      <c r="B44" s="10"/>
      <c r="C44" s="36"/>
      <c r="D44" s="36"/>
      <c r="E44" s="36"/>
      <c r="F44" s="36"/>
      <c r="G44" s="36"/>
      <c r="H44" s="36"/>
      <c r="I44" s="36"/>
      <c r="J44" s="38"/>
      <c r="K44" s="36"/>
      <c r="L44" s="36"/>
      <c r="M44" s="36"/>
      <c r="N44" s="6"/>
    </row>
    <row r="45" spans="1:14" ht="15.75">
      <c r="A45" s="9"/>
      <c r="B45" s="10"/>
      <c r="C45" s="36"/>
      <c r="D45" s="36"/>
      <c r="E45" s="36"/>
      <c r="F45" s="36"/>
      <c r="G45" s="36"/>
      <c r="H45" s="36"/>
      <c r="I45" s="36"/>
      <c r="J45" s="38"/>
      <c r="K45" s="36"/>
      <c r="L45" s="36"/>
      <c r="M45" s="36"/>
      <c r="N45" s="6"/>
    </row>
    <row r="46" spans="1:14" ht="15.75">
      <c r="A46" s="9"/>
      <c r="B46" s="10"/>
      <c r="C46" s="36"/>
      <c r="D46" s="36"/>
      <c r="E46" s="36"/>
      <c r="F46" s="36"/>
      <c r="G46" s="36"/>
      <c r="H46" s="36"/>
      <c r="I46" s="36"/>
      <c r="J46" s="38"/>
      <c r="K46" s="36"/>
      <c r="L46" s="36"/>
      <c r="M46" s="36"/>
      <c r="N46" s="6"/>
    </row>
    <row r="47" spans="1:14" ht="15.75">
      <c r="A47" s="9"/>
      <c r="B47" s="10"/>
      <c r="C47" s="36"/>
      <c r="D47" s="36"/>
      <c r="E47" s="36"/>
      <c r="F47" s="36"/>
      <c r="G47" s="36"/>
      <c r="H47" s="36"/>
      <c r="I47" s="36"/>
      <c r="J47" s="38"/>
      <c r="K47" s="36"/>
      <c r="L47" s="36"/>
      <c r="M47" s="36"/>
      <c r="N47" s="6"/>
    </row>
    <row r="48" spans="1:14" ht="15.75">
      <c r="A48" s="9"/>
      <c r="B48" s="10"/>
      <c r="C48" s="36"/>
      <c r="D48" s="36"/>
      <c r="E48" s="36"/>
      <c r="F48" s="36"/>
      <c r="G48" s="36"/>
      <c r="H48" s="36"/>
      <c r="I48" s="36"/>
      <c r="J48" s="38"/>
      <c r="K48" s="36"/>
      <c r="L48" s="36"/>
      <c r="M48" s="36"/>
      <c r="N48" s="6"/>
    </row>
    <row r="49" spans="1:14" ht="15.75">
      <c r="A49" s="9"/>
      <c r="B49" s="10"/>
      <c r="C49" s="36"/>
      <c r="D49" s="36"/>
      <c r="E49" s="36"/>
      <c r="F49" s="36"/>
      <c r="G49" s="36"/>
      <c r="H49" s="36"/>
      <c r="I49" s="36"/>
      <c r="J49" s="38"/>
      <c r="K49" s="36"/>
      <c r="L49" s="36"/>
      <c r="M49" s="36"/>
      <c r="N49" s="6"/>
    </row>
    <row r="50" spans="1:14" ht="15.75">
      <c r="A50" s="9"/>
      <c r="B50" s="10"/>
      <c r="C50" s="36"/>
      <c r="D50" s="36"/>
      <c r="E50" s="36"/>
      <c r="F50" s="36"/>
      <c r="G50" s="36"/>
      <c r="H50" s="36"/>
      <c r="I50" s="36"/>
      <c r="J50" s="38"/>
      <c r="K50" s="36"/>
      <c r="L50" s="36"/>
      <c r="M50" s="36"/>
      <c r="N50" s="6"/>
    </row>
    <row r="51" spans="1:14" ht="15.75">
      <c r="A51" s="9"/>
      <c r="B51" s="10"/>
      <c r="C51" s="36"/>
      <c r="D51" s="36"/>
      <c r="E51" s="36"/>
      <c r="F51" s="36"/>
      <c r="G51" s="36"/>
      <c r="H51" s="36"/>
      <c r="I51" s="36"/>
      <c r="J51" s="38"/>
      <c r="K51" s="36"/>
      <c r="L51" s="36"/>
      <c r="M51" s="36"/>
      <c r="N51" s="6"/>
    </row>
    <row r="52" spans="1:14" ht="15.75">
      <c r="A52" s="9"/>
      <c r="B52" s="10"/>
      <c r="C52" s="36"/>
      <c r="D52" s="36"/>
      <c r="E52" s="36"/>
      <c r="F52" s="36"/>
      <c r="G52" s="36"/>
      <c r="H52" s="36"/>
      <c r="I52" s="36"/>
      <c r="J52" s="38"/>
      <c r="K52" s="36"/>
      <c r="L52" s="36"/>
      <c r="M52" s="36"/>
      <c r="N52" s="6"/>
    </row>
    <row r="53" spans="1:14" ht="15.75">
      <c r="A53" s="9"/>
      <c r="B53" s="10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6"/>
    </row>
    <row r="54" spans="1:14" ht="15">
      <c r="A54" s="54"/>
      <c r="B54" s="40"/>
      <c r="C54" s="14"/>
      <c r="D54" s="37"/>
      <c r="E54" s="36"/>
      <c r="F54" s="36"/>
      <c r="G54" s="36"/>
      <c r="H54" s="36"/>
      <c r="I54" s="36"/>
      <c r="J54" s="38"/>
      <c r="K54" s="36"/>
      <c r="L54" s="36"/>
      <c r="M54" s="36"/>
      <c r="N54" s="6"/>
    </row>
    <row r="55" spans="1:14" ht="15.75">
      <c r="A55" s="8"/>
      <c r="B55" s="11"/>
      <c r="C55" s="8"/>
      <c r="D55" s="12"/>
      <c r="E55" s="36">
        <f aca="true" t="shared" si="8" ref="E55:E92">IF(D55&lt;&gt;"",INT(46.0849*(12.76-D55)^1.81),"")</f>
      </c>
      <c r="F55" s="14"/>
      <c r="G55" s="7"/>
      <c r="H55" s="16"/>
      <c r="I55" s="13"/>
      <c r="J55" s="15"/>
      <c r="K55" s="13"/>
      <c r="L55" s="9"/>
      <c r="M55" s="8"/>
      <c r="N55" s="6"/>
    </row>
    <row r="56" spans="1:14" ht="15.75">
      <c r="A56" s="8"/>
      <c r="B56" s="11"/>
      <c r="C56" s="8"/>
      <c r="D56" s="12"/>
      <c r="E56" s="36">
        <f t="shared" si="8"/>
      </c>
      <c r="F56" s="14"/>
      <c r="G56" s="7"/>
      <c r="H56" s="16"/>
      <c r="I56" s="13"/>
      <c r="J56" s="15"/>
      <c r="K56" s="13"/>
      <c r="L56" s="9"/>
      <c r="M56" s="8"/>
      <c r="N56" s="6"/>
    </row>
    <row r="57" spans="1:14" ht="15.75">
      <c r="A57" s="8"/>
      <c r="B57" s="11"/>
      <c r="C57" s="8"/>
      <c r="D57" s="12"/>
      <c r="E57" s="36">
        <f t="shared" si="8"/>
      </c>
      <c r="F57" s="14"/>
      <c r="G57" s="7"/>
      <c r="H57" s="16"/>
      <c r="I57" s="13"/>
      <c r="J57" s="15"/>
      <c r="K57" s="13"/>
      <c r="L57" s="9"/>
      <c r="M57" s="8"/>
      <c r="N57" s="6"/>
    </row>
    <row r="58" spans="1:14" ht="12.75">
      <c r="A58" s="6"/>
      <c r="B58" s="6"/>
      <c r="C58" s="6"/>
      <c r="D58" s="6"/>
      <c r="E58" s="36">
        <f t="shared" si="8"/>
      </c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36">
        <f t="shared" si="8"/>
      </c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36">
        <f t="shared" si="8"/>
      </c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36">
        <f t="shared" si="8"/>
      </c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36">
        <f t="shared" si="8"/>
      </c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6"/>
      <c r="B63" s="6"/>
      <c r="C63" s="6"/>
      <c r="D63" s="6"/>
      <c r="E63" s="36">
        <f t="shared" si="8"/>
      </c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6"/>
      <c r="B64" s="6"/>
      <c r="C64" s="6"/>
      <c r="D64" s="6"/>
      <c r="E64" s="36">
        <f t="shared" si="8"/>
      </c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 s="6"/>
      <c r="B65" s="6"/>
      <c r="C65" s="6"/>
      <c r="D65" s="6"/>
      <c r="E65" s="36">
        <f t="shared" si="8"/>
      </c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 s="6"/>
      <c r="B66" s="6"/>
      <c r="C66" s="6"/>
      <c r="D66" s="6"/>
      <c r="E66" s="36">
        <f t="shared" si="8"/>
      </c>
      <c r="F66" s="6"/>
      <c r="G66" s="6"/>
      <c r="H66" s="6"/>
      <c r="I66" s="6"/>
      <c r="J66" s="6"/>
      <c r="K66" s="6"/>
      <c r="L66" s="6"/>
      <c r="M66" s="6"/>
      <c r="N66" s="6"/>
    </row>
    <row r="67" spans="1:14" ht="12.75">
      <c r="A67" s="6"/>
      <c r="B67" s="6"/>
      <c r="C67" s="6"/>
      <c r="D67" s="6"/>
      <c r="E67" s="36">
        <f t="shared" si="8"/>
      </c>
      <c r="F67" s="6"/>
      <c r="G67" s="6"/>
      <c r="H67" s="6"/>
      <c r="I67" s="6"/>
      <c r="J67" s="6"/>
      <c r="K67" s="6"/>
      <c r="L67" s="6"/>
      <c r="M67" s="6"/>
      <c r="N67" s="6"/>
    </row>
    <row r="68" spans="1:14" ht="12.75">
      <c r="A68" s="6"/>
      <c r="B68" s="6"/>
      <c r="C68" s="6"/>
      <c r="D68" s="6"/>
      <c r="E68" s="36">
        <f t="shared" si="8"/>
      </c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36">
        <f t="shared" si="8"/>
      </c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36">
        <f t="shared" si="8"/>
      </c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6"/>
      <c r="B71" s="6"/>
      <c r="C71" s="6"/>
      <c r="D71" s="6"/>
      <c r="E71" s="36">
        <f t="shared" si="8"/>
      </c>
      <c r="F71" s="6"/>
      <c r="G71" s="6"/>
      <c r="H71" s="6"/>
      <c r="I71" s="6"/>
      <c r="J71" s="6"/>
      <c r="K71" s="6"/>
      <c r="L71" s="6"/>
      <c r="M71" s="6"/>
      <c r="N71" s="6"/>
    </row>
    <row r="72" spans="1:14" ht="12.75">
      <c r="A72" s="6"/>
      <c r="B72" s="6"/>
      <c r="C72" s="6"/>
      <c r="D72" s="6"/>
      <c r="E72" s="36">
        <f t="shared" si="8"/>
      </c>
      <c r="F72" s="6"/>
      <c r="G72" s="6"/>
      <c r="H72" s="6"/>
      <c r="I72" s="6"/>
      <c r="J72" s="6"/>
      <c r="K72" s="6"/>
      <c r="L72" s="6"/>
      <c r="M72" s="6"/>
      <c r="N72" s="6"/>
    </row>
    <row r="73" spans="1:14" ht="12.75">
      <c r="A73" s="6"/>
      <c r="B73" s="6"/>
      <c r="C73" s="6"/>
      <c r="D73" s="6"/>
      <c r="E73" s="36">
        <f t="shared" si="8"/>
      </c>
      <c r="F73" s="6"/>
      <c r="G73" s="6"/>
      <c r="H73" s="6"/>
      <c r="I73" s="6"/>
      <c r="J73" s="6"/>
      <c r="K73" s="6"/>
      <c r="L73" s="6"/>
      <c r="M73" s="6"/>
      <c r="N73" s="6"/>
    </row>
    <row r="74" spans="1:14" ht="12.75">
      <c r="A74" s="6"/>
      <c r="B74" s="6"/>
      <c r="C74" s="6"/>
      <c r="D74" s="6"/>
      <c r="E74" s="36">
        <f t="shared" si="8"/>
      </c>
      <c r="F74" s="6"/>
      <c r="G74" s="6"/>
      <c r="H74" s="6"/>
      <c r="I74" s="6"/>
      <c r="J74" s="6"/>
      <c r="K74" s="6"/>
      <c r="L74" s="6"/>
      <c r="M74" s="6"/>
      <c r="N74" s="6"/>
    </row>
    <row r="75" spans="1:14" ht="12.75">
      <c r="A75" s="6"/>
      <c r="B75" s="6"/>
      <c r="C75" s="6"/>
      <c r="D75" s="6"/>
      <c r="E75" s="36">
        <f t="shared" si="8"/>
      </c>
      <c r="F75" s="6"/>
      <c r="G75" s="6"/>
      <c r="H75" s="6"/>
      <c r="I75" s="6"/>
      <c r="J75" s="6"/>
      <c r="K75" s="6"/>
      <c r="L75" s="6"/>
      <c r="M75" s="6"/>
      <c r="N75" s="6"/>
    </row>
    <row r="76" spans="1:14" ht="12.75">
      <c r="A76" s="6"/>
      <c r="B76" s="6"/>
      <c r="C76" s="6"/>
      <c r="D76" s="6"/>
      <c r="E76" s="36">
        <f t="shared" si="8"/>
      </c>
      <c r="F76" s="6"/>
      <c r="G76" s="6"/>
      <c r="H76" s="6"/>
      <c r="I76" s="6"/>
      <c r="J76" s="6"/>
      <c r="K76" s="6"/>
      <c r="L76" s="6"/>
      <c r="M76" s="6"/>
      <c r="N76" s="6"/>
    </row>
    <row r="77" spans="1:14" ht="12.75">
      <c r="A77" s="6"/>
      <c r="B77" s="6"/>
      <c r="C77" s="6"/>
      <c r="D77" s="6"/>
      <c r="E77" s="36">
        <f t="shared" si="8"/>
      </c>
      <c r="F77" s="6"/>
      <c r="G77" s="6"/>
      <c r="H77" s="6"/>
      <c r="I77" s="6"/>
      <c r="J77" s="6"/>
      <c r="K77" s="6"/>
      <c r="L77" s="6"/>
      <c r="M77" s="6"/>
      <c r="N77" s="6"/>
    </row>
    <row r="78" spans="1:14" ht="12.75">
      <c r="A78" s="6"/>
      <c r="B78" s="6"/>
      <c r="C78" s="6"/>
      <c r="D78" s="6"/>
      <c r="E78" s="36">
        <f t="shared" si="8"/>
      </c>
      <c r="F78" s="6"/>
      <c r="G78" s="6"/>
      <c r="H78" s="6"/>
      <c r="I78" s="6"/>
      <c r="J78" s="6"/>
      <c r="K78" s="6"/>
      <c r="L78" s="6"/>
      <c r="M78" s="6"/>
      <c r="N78" s="6"/>
    </row>
    <row r="79" spans="1:14" ht="12.75">
      <c r="A79" s="6"/>
      <c r="B79" s="6"/>
      <c r="C79" s="6"/>
      <c r="D79" s="6"/>
      <c r="E79" s="36">
        <f t="shared" si="8"/>
      </c>
      <c r="F79" s="6"/>
      <c r="G79" s="6"/>
      <c r="H79" s="6"/>
      <c r="I79" s="6"/>
      <c r="J79" s="6"/>
      <c r="K79" s="6"/>
      <c r="L79" s="6"/>
      <c r="M79" s="6"/>
      <c r="N79" s="6"/>
    </row>
    <row r="80" spans="1:14" ht="12.75">
      <c r="A80" s="6"/>
      <c r="B80" s="6"/>
      <c r="C80" s="6"/>
      <c r="D80" s="6"/>
      <c r="E80" s="36">
        <f t="shared" si="8"/>
      </c>
      <c r="F80" s="6"/>
      <c r="G80" s="6"/>
      <c r="H80" s="6"/>
      <c r="I80" s="6"/>
      <c r="J80" s="6"/>
      <c r="K80" s="6"/>
      <c r="L80" s="6"/>
      <c r="M80" s="6"/>
      <c r="N80" s="6"/>
    </row>
    <row r="81" spans="1:14" ht="12.75">
      <c r="A81" s="6"/>
      <c r="B81" s="6"/>
      <c r="C81" s="6"/>
      <c r="D81" s="6"/>
      <c r="E81" s="36">
        <f t="shared" si="8"/>
      </c>
      <c r="F81" s="6"/>
      <c r="G81" s="6"/>
      <c r="H81" s="6"/>
      <c r="I81" s="6"/>
      <c r="J81" s="6"/>
      <c r="K81" s="6"/>
      <c r="L81" s="6"/>
      <c r="M81" s="6"/>
      <c r="N81" s="6"/>
    </row>
    <row r="82" spans="1:14" ht="12.75">
      <c r="A82" s="6"/>
      <c r="B82" s="6"/>
      <c r="C82" s="6"/>
      <c r="D82" s="6"/>
      <c r="E82" s="36">
        <f t="shared" si="8"/>
      </c>
      <c r="F82" s="6"/>
      <c r="G82" s="6"/>
      <c r="H82" s="6"/>
      <c r="I82" s="6"/>
      <c r="J82" s="6"/>
      <c r="K82" s="6"/>
      <c r="L82" s="6"/>
      <c r="M82" s="6"/>
      <c r="N82" s="6"/>
    </row>
    <row r="83" spans="1:14" ht="12.75">
      <c r="A83" s="6"/>
      <c r="B83" s="6"/>
      <c r="C83" s="6"/>
      <c r="D83" s="6"/>
      <c r="E83" s="36">
        <f t="shared" si="8"/>
      </c>
      <c r="F83" s="6"/>
      <c r="G83" s="6"/>
      <c r="H83" s="6"/>
      <c r="I83" s="6"/>
      <c r="J83" s="6"/>
      <c r="K83" s="6"/>
      <c r="L83" s="6"/>
      <c r="M83" s="6"/>
      <c r="N83" s="6"/>
    </row>
    <row r="84" spans="1:14" ht="12.75">
      <c r="A84" s="6"/>
      <c r="B84" s="6"/>
      <c r="C84" s="6"/>
      <c r="D84" s="6"/>
      <c r="E84" s="36">
        <f t="shared" si="8"/>
      </c>
      <c r="F84" s="6"/>
      <c r="G84" s="6"/>
      <c r="H84" s="6"/>
      <c r="I84" s="6"/>
      <c r="J84" s="6"/>
      <c r="K84" s="6"/>
      <c r="L84" s="6"/>
      <c r="M84" s="6"/>
      <c r="N84" s="6"/>
    </row>
    <row r="85" spans="1:14" ht="12.75">
      <c r="A85" s="6"/>
      <c r="B85" s="6"/>
      <c r="C85" s="6"/>
      <c r="D85" s="6"/>
      <c r="E85" s="36">
        <f t="shared" si="8"/>
      </c>
      <c r="F85" s="6"/>
      <c r="G85" s="6"/>
      <c r="H85" s="6"/>
      <c r="I85" s="6"/>
      <c r="J85" s="6"/>
      <c r="K85" s="6"/>
      <c r="L85" s="6"/>
      <c r="M85" s="6"/>
      <c r="N85" s="6"/>
    </row>
    <row r="86" spans="1:14" ht="12.75">
      <c r="A86" s="6"/>
      <c r="B86" s="6"/>
      <c r="C86" s="6"/>
      <c r="D86" s="6"/>
      <c r="E86" s="36">
        <f t="shared" si="8"/>
      </c>
      <c r="F86" s="6"/>
      <c r="G86" s="6"/>
      <c r="H86" s="6"/>
      <c r="I86" s="6"/>
      <c r="J86" s="6"/>
      <c r="K86" s="6"/>
      <c r="L86" s="6"/>
      <c r="M86" s="6"/>
      <c r="N86" s="6"/>
    </row>
    <row r="87" spans="1:14" ht="12.75">
      <c r="A87" s="6"/>
      <c r="B87" s="6"/>
      <c r="C87" s="6"/>
      <c r="D87" s="6"/>
      <c r="E87" s="36">
        <f t="shared" si="8"/>
      </c>
      <c r="F87" s="6"/>
      <c r="G87" s="6"/>
      <c r="H87" s="6"/>
      <c r="I87" s="6"/>
      <c r="J87" s="6"/>
      <c r="K87" s="6"/>
      <c r="L87" s="6"/>
      <c r="M87" s="6"/>
      <c r="N87" s="6"/>
    </row>
    <row r="88" spans="1:14" ht="12.75">
      <c r="A88" s="6"/>
      <c r="B88" s="6"/>
      <c r="C88" s="6"/>
      <c r="D88" s="6"/>
      <c r="E88" s="36">
        <f t="shared" si="8"/>
      </c>
      <c r="F88" s="6"/>
      <c r="G88" s="6"/>
      <c r="H88" s="6"/>
      <c r="I88" s="6"/>
      <c r="J88" s="6"/>
      <c r="K88" s="6"/>
      <c r="L88" s="6"/>
      <c r="M88" s="6"/>
      <c r="N88" s="6"/>
    </row>
    <row r="89" spans="1:14" ht="12.75">
      <c r="A89" s="6"/>
      <c r="B89" s="6"/>
      <c r="C89" s="6"/>
      <c r="D89" s="6"/>
      <c r="E89" s="36">
        <f t="shared" si="8"/>
      </c>
      <c r="F89" s="6"/>
      <c r="G89" s="6"/>
      <c r="H89" s="6"/>
      <c r="I89" s="6"/>
      <c r="J89" s="6"/>
      <c r="K89" s="6"/>
      <c r="L89" s="6"/>
      <c r="M89" s="6"/>
      <c r="N89" s="6"/>
    </row>
    <row r="90" spans="1:14" ht="12.75">
      <c r="A90" s="6"/>
      <c r="B90" s="6"/>
      <c r="C90" s="6"/>
      <c r="D90" s="6"/>
      <c r="E90" s="36">
        <f t="shared" si="8"/>
      </c>
      <c r="F90" s="6"/>
      <c r="G90" s="6"/>
      <c r="H90" s="6"/>
      <c r="I90" s="6"/>
      <c r="J90" s="6"/>
      <c r="K90" s="6"/>
      <c r="L90" s="6"/>
      <c r="M90" s="6"/>
      <c r="N90" s="6"/>
    </row>
    <row r="91" spans="1:14" ht="12.75">
      <c r="A91" s="6"/>
      <c r="B91" s="6"/>
      <c r="C91" s="6"/>
      <c r="D91" s="6"/>
      <c r="E91" s="36">
        <f t="shared" si="8"/>
      </c>
      <c r="F91" s="6"/>
      <c r="G91" s="6"/>
      <c r="H91" s="6"/>
      <c r="I91" s="6"/>
      <c r="J91" s="6"/>
      <c r="K91" s="6"/>
      <c r="L91" s="6"/>
      <c r="M91" s="6"/>
      <c r="N91" s="6"/>
    </row>
    <row r="92" spans="1:14" ht="12.75">
      <c r="A92" s="6"/>
      <c r="B92" s="6"/>
      <c r="C92" s="6"/>
      <c r="D92" s="6"/>
      <c r="E92" s="36">
        <f t="shared" si="8"/>
      </c>
      <c r="F92" s="6"/>
      <c r="G92" s="6"/>
      <c r="H92" s="6"/>
      <c r="I92" s="6"/>
      <c r="J92" s="6"/>
      <c r="K92" s="6"/>
      <c r="L92" s="6"/>
      <c r="M92" s="6"/>
      <c r="N92" s="6"/>
    </row>
    <row r="93" spans="1:14" ht="12.75">
      <c r="A93" s="6"/>
      <c r="B93" s="6"/>
      <c r="C93" s="6"/>
      <c r="D93" s="6"/>
      <c r="E93" s="36">
        <f aca="true" t="shared" si="9" ref="E93:E123">IF(D93&lt;&gt;"",INT(46.0849*(12.76-D93)^1.81),"")</f>
      </c>
      <c r="F93" s="6"/>
      <c r="G93" s="6"/>
      <c r="H93" s="6"/>
      <c r="I93" s="6"/>
      <c r="J93" s="6"/>
      <c r="K93" s="6"/>
      <c r="L93" s="6"/>
      <c r="M93" s="6"/>
      <c r="N93" s="6"/>
    </row>
    <row r="94" spans="1:14" ht="12.75">
      <c r="A94" s="6"/>
      <c r="B94" s="6"/>
      <c r="C94" s="6"/>
      <c r="D94" s="6"/>
      <c r="E94" s="36">
        <f t="shared" si="9"/>
      </c>
      <c r="F94" s="6"/>
      <c r="G94" s="6"/>
      <c r="H94" s="6"/>
      <c r="I94" s="6"/>
      <c r="J94" s="6"/>
      <c r="K94" s="6"/>
      <c r="L94" s="6"/>
      <c r="M94" s="6"/>
      <c r="N94" s="6"/>
    </row>
    <row r="95" spans="1:14" ht="12.75">
      <c r="A95" s="6"/>
      <c r="B95" s="6"/>
      <c r="C95" s="6"/>
      <c r="D95" s="6"/>
      <c r="E95" s="36">
        <f t="shared" si="9"/>
      </c>
      <c r="F95" s="6"/>
      <c r="G95" s="6"/>
      <c r="H95" s="6"/>
      <c r="I95" s="6"/>
      <c r="J95" s="6"/>
      <c r="K95" s="6"/>
      <c r="L95" s="6"/>
      <c r="M95" s="6"/>
      <c r="N95" s="6"/>
    </row>
    <row r="96" spans="1:14" ht="12.75">
      <c r="A96" s="6"/>
      <c r="B96" s="6"/>
      <c r="C96" s="6"/>
      <c r="D96" s="6"/>
      <c r="E96" s="36">
        <f t="shared" si="9"/>
      </c>
      <c r="F96" s="6"/>
      <c r="G96" s="6"/>
      <c r="H96" s="6"/>
      <c r="I96" s="6"/>
      <c r="J96" s="6"/>
      <c r="K96" s="6"/>
      <c r="L96" s="6"/>
      <c r="M96" s="6"/>
      <c r="N96" s="6"/>
    </row>
    <row r="97" spans="1:14" ht="12.75">
      <c r="A97" s="6"/>
      <c r="B97" s="6"/>
      <c r="C97" s="6"/>
      <c r="D97" s="6"/>
      <c r="E97" s="36">
        <f t="shared" si="9"/>
      </c>
      <c r="F97" s="6"/>
      <c r="G97" s="6"/>
      <c r="H97" s="6"/>
      <c r="I97" s="6"/>
      <c r="J97" s="6"/>
      <c r="K97" s="6"/>
      <c r="L97" s="6"/>
      <c r="M97" s="6"/>
      <c r="N97" s="6"/>
    </row>
    <row r="98" spans="1:14" ht="12.75">
      <c r="A98" s="6"/>
      <c r="B98" s="6"/>
      <c r="C98" s="6"/>
      <c r="D98" s="6"/>
      <c r="E98" s="36">
        <f t="shared" si="9"/>
      </c>
      <c r="F98" s="6"/>
      <c r="G98" s="6"/>
      <c r="H98" s="6"/>
      <c r="I98" s="6"/>
      <c r="J98" s="6"/>
      <c r="K98" s="6"/>
      <c r="L98" s="6"/>
      <c r="M98" s="6"/>
      <c r="N98" s="6"/>
    </row>
    <row r="99" spans="1:14" ht="12.75">
      <c r="A99" s="6"/>
      <c r="B99" s="6"/>
      <c r="C99" s="6"/>
      <c r="D99" s="6"/>
      <c r="E99" s="36">
        <f t="shared" si="9"/>
      </c>
      <c r="F99" s="6"/>
      <c r="G99" s="6"/>
      <c r="H99" s="6"/>
      <c r="I99" s="6"/>
      <c r="J99" s="6"/>
      <c r="K99" s="6"/>
      <c r="L99" s="6"/>
      <c r="M99" s="6"/>
      <c r="N99" s="6"/>
    </row>
    <row r="100" spans="1:14" ht="12.75">
      <c r="A100" s="6"/>
      <c r="B100" s="6"/>
      <c r="C100" s="6"/>
      <c r="D100" s="6"/>
      <c r="E100" s="36">
        <f t="shared" si="9"/>
      </c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2.75">
      <c r="A101" s="6"/>
      <c r="B101" s="6"/>
      <c r="C101" s="6"/>
      <c r="D101" s="6"/>
      <c r="E101" s="36">
        <f t="shared" si="9"/>
      </c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2.75">
      <c r="A102" s="6"/>
      <c r="B102" s="6"/>
      <c r="C102" s="6"/>
      <c r="D102" s="6"/>
      <c r="E102" s="36">
        <f t="shared" si="9"/>
      </c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2.75">
      <c r="A103" s="6"/>
      <c r="B103" s="6"/>
      <c r="C103" s="6"/>
      <c r="D103" s="6"/>
      <c r="E103" s="36">
        <f t="shared" si="9"/>
      </c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"/>
      <c r="E104" s="36">
        <f t="shared" si="9"/>
      </c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2.75">
      <c r="A105" s="6"/>
      <c r="B105" s="6"/>
      <c r="C105" s="6"/>
      <c r="D105" s="6"/>
      <c r="E105" s="36">
        <f t="shared" si="9"/>
      </c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2.75">
      <c r="A106" s="6"/>
      <c r="B106" s="6"/>
      <c r="C106" s="6"/>
      <c r="D106" s="6"/>
      <c r="E106" s="36">
        <f t="shared" si="9"/>
      </c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2.75">
      <c r="A107" s="6"/>
      <c r="B107" s="6"/>
      <c r="C107" s="6"/>
      <c r="D107" s="6"/>
      <c r="E107" s="36">
        <f t="shared" si="9"/>
      </c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2.75">
      <c r="A108" s="6"/>
      <c r="B108" s="6"/>
      <c r="C108" s="6"/>
      <c r="D108" s="6"/>
      <c r="E108" s="36">
        <f t="shared" si="9"/>
      </c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2.75">
      <c r="A109" s="6"/>
      <c r="B109" s="6"/>
      <c r="C109" s="6"/>
      <c r="D109" s="6"/>
      <c r="E109" s="36">
        <f t="shared" si="9"/>
      </c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2.75">
      <c r="A110" s="6"/>
      <c r="B110" s="6"/>
      <c r="C110" s="6"/>
      <c r="D110" s="6"/>
      <c r="E110" s="36">
        <f t="shared" si="9"/>
      </c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2.75">
      <c r="A111" s="6"/>
      <c r="B111" s="6"/>
      <c r="C111" s="6"/>
      <c r="D111" s="6"/>
      <c r="E111" s="36">
        <f t="shared" si="9"/>
      </c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2.75">
      <c r="A112" s="6"/>
      <c r="B112" s="6"/>
      <c r="C112" s="6"/>
      <c r="D112" s="6"/>
      <c r="E112" s="36">
        <f t="shared" si="9"/>
      </c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"/>
      <c r="E113" s="36">
        <f t="shared" si="9"/>
      </c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2.75">
      <c r="A114" s="6"/>
      <c r="B114" s="6"/>
      <c r="C114" s="6"/>
      <c r="D114" s="6"/>
      <c r="E114" s="36">
        <f t="shared" si="9"/>
      </c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"/>
      <c r="E115" s="36">
        <f t="shared" si="9"/>
      </c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"/>
      <c r="E116" s="36">
        <f t="shared" si="9"/>
      </c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"/>
      <c r="E117" s="36">
        <f t="shared" si="9"/>
      </c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2.75">
      <c r="A118" s="6"/>
      <c r="B118" s="6"/>
      <c r="C118" s="6"/>
      <c r="D118" s="6"/>
      <c r="E118" s="36">
        <f t="shared" si="9"/>
      </c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2.75">
      <c r="A119" s="6"/>
      <c r="B119" s="6"/>
      <c r="C119" s="6"/>
      <c r="D119" s="6"/>
      <c r="E119" s="36">
        <f t="shared" si="9"/>
      </c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2.75">
      <c r="A120" s="6"/>
      <c r="B120" s="6"/>
      <c r="C120" s="6"/>
      <c r="D120" s="6"/>
      <c r="E120" s="36">
        <f t="shared" si="9"/>
      </c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2.75">
      <c r="A121" s="6"/>
      <c r="B121" s="6"/>
      <c r="C121" s="6"/>
      <c r="D121" s="6"/>
      <c r="E121" s="36">
        <f t="shared" si="9"/>
      </c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2.75">
      <c r="A122" s="6"/>
      <c r="B122" s="6"/>
      <c r="C122" s="6"/>
      <c r="D122" s="6"/>
      <c r="E122" s="36">
        <f t="shared" si="9"/>
      </c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2.75">
      <c r="A123" s="6"/>
      <c r="B123" s="6"/>
      <c r="C123" s="6"/>
      <c r="D123" s="6"/>
      <c r="E123" s="36">
        <f t="shared" si="9"/>
      </c>
      <c r="F123" s="6"/>
      <c r="G123" s="6"/>
      <c r="H123" s="6"/>
      <c r="I123" s="6"/>
      <c r="J123" s="6"/>
      <c r="K123" s="6"/>
      <c r="L123" s="6"/>
      <c r="M123" s="6"/>
      <c r="N123" s="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Majitel PC</dc:creator>
  <cp:keywords/>
  <dc:description/>
  <cp:lastModifiedBy>Mistr ZaZell</cp:lastModifiedBy>
  <cp:lastPrinted>2005-06-18T11:57:58Z</cp:lastPrinted>
  <dcterms:created xsi:type="dcterms:W3CDTF">2002-02-10T19:35:08Z</dcterms:created>
  <dcterms:modified xsi:type="dcterms:W3CDTF">2005-06-20T07:20:34Z</dcterms:modified>
  <cp:category/>
  <cp:version/>
  <cp:contentType/>
  <cp:contentStatus/>
</cp:coreProperties>
</file>