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75" windowWidth="20535" windowHeight="11700" activeTab="12"/>
  </bookViews>
  <sheets>
    <sheet name="60m" sheetId="1" r:id="rId1"/>
    <sheet name="200m" sheetId="2" r:id="rId2"/>
    <sheet name="400m" sheetId="3" r:id="rId3"/>
    <sheet name="800m" sheetId="4" r:id="rId4"/>
    <sheet name="1500m" sheetId="5" r:id="rId5"/>
    <sheet name="3000m" sheetId="6" r:id="rId6"/>
    <sheet name="3km chůze" sheetId="7" r:id="rId7"/>
    <sheet name="60m př" sheetId="8" r:id="rId8"/>
    <sheet name="výška" sheetId="9" r:id="rId9"/>
    <sheet name="tyč" sheetId="10" r:id="rId10"/>
    <sheet name="dálka" sheetId="11" r:id="rId11"/>
    <sheet name="trojskok" sheetId="12" r:id="rId12"/>
    <sheet name="koule" sheetId="13" r:id="rId13"/>
    <sheet name="disk" sheetId="14" r:id="rId14"/>
    <sheet name="oštěp" sheetId="15" r:id="rId15"/>
    <sheet name="kladivo" sheetId="16" r:id="rId16"/>
    <sheet name="břemeno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jana_capkova</author>
  </authors>
  <commentList>
    <comment ref="D44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Vytažen z archivu v 3/2014</t>
        </r>
      </text>
    </comment>
  </commentList>
</comments>
</file>

<file path=xl/comments12.xml><?xml version="1.0" encoding="utf-8"?>
<comments xmlns="http://schemas.openxmlformats.org/spreadsheetml/2006/main">
  <authors>
    <author>jana_capkova</author>
  </authors>
  <commentList>
    <comment ref="D37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</commentList>
</comments>
</file>

<file path=xl/comments2.xml><?xml version="1.0" encoding="utf-8"?>
<comments xmlns="http://schemas.openxmlformats.org/spreadsheetml/2006/main">
  <authors>
    <author>jana_capkova</author>
  </authors>
  <commentList>
    <comment ref="D14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  <comment ref="D40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Vytažen z archivu v 3/2014</t>
        </r>
      </text>
    </comment>
  </commentList>
</comments>
</file>

<file path=xl/comments3.xml><?xml version="1.0" encoding="utf-8"?>
<comments xmlns="http://schemas.openxmlformats.org/spreadsheetml/2006/main">
  <authors>
    <author>jana_capkova</author>
  </authors>
  <commentList>
    <comment ref="D10" authorId="0">
      <text>
        <r>
          <rPr>
            <b/>
            <sz val="9"/>
            <rFont val="Tahoma"/>
            <family val="2"/>
          </rPr>
          <t>jana_capkova:</t>
        </r>
        <r>
          <rPr>
            <sz val="9"/>
            <rFont val="Tahoma"/>
            <family val="2"/>
          </rPr>
          <t xml:space="preserve">
Vztažen z archivu 2/2014</t>
        </r>
      </text>
    </comment>
  </commentList>
</comments>
</file>

<file path=xl/sharedStrings.xml><?xml version="1.0" encoding="utf-8"?>
<sst xmlns="http://schemas.openxmlformats.org/spreadsheetml/2006/main" count="2137" uniqueCount="774">
  <si>
    <t>Kategorie: muži</t>
  </si>
  <si>
    <t>kat.</t>
  </si>
  <si>
    <t>poř.</t>
  </si>
  <si>
    <t>jméno</t>
  </si>
  <si>
    <t>naroz.</t>
  </si>
  <si>
    <t>oddíl</t>
  </si>
  <si>
    <t>závod</t>
  </si>
  <si>
    <t>výkon</t>
  </si>
  <si>
    <t>přepočet</t>
  </si>
  <si>
    <t>vítr</t>
  </si>
  <si>
    <t>Kategorie: ženy</t>
  </si>
  <si>
    <t>běh</t>
  </si>
  <si>
    <t>přihl.</t>
  </si>
  <si>
    <t>Disciplina: 200m</t>
  </si>
  <si>
    <t>200m - muži</t>
  </si>
  <si>
    <t>200m - ženy</t>
  </si>
  <si>
    <t>400m - ženy</t>
  </si>
  <si>
    <t>400m - muži</t>
  </si>
  <si>
    <t>Disciplina: 400m</t>
  </si>
  <si>
    <t>Disciplina: 800m</t>
  </si>
  <si>
    <t>800m - ženy</t>
  </si>
  <si>
    <t>800m - muži</t>
  </si>
  <si>
    <t>Disciplina: 1500m</t>
  </si>
  <si>
    <t>1500m - muži</t>
  </si>
  <si>
    <t>1500m - ženy</t>
  </si>
  <si>
    <t>Disciplina: výška</t>
  </si>
  <si>
    <t>výška - muži</t>
  </si>
  <si>
    <t>výk.</t>
  </si>
  <si>
    <t>přep</t>
  </si>
  <si>
    <t>skup</t>
  </si>
  <si>
    <t>přihl</t>
  </si>
  <si>
    <t>výška - ženy</t>
  </si>
  <si>
    <t>Disciplina: tyč</t>
  </si>
  <si>
    <t>tyč - muži</t>
  </si>
  <si>
    <t>tyč - ženy</t>
  </si>
  <si>
    <t>Disciplina: dálka</t>
  </si>
  <si>
    <t>dálka - muži</t>
  </si>
  <si>
    <t>dálka - ženy</t>
  </si>
  <si>
    <t>1</t>
  </si>
  <si>
    <t>2</t>
  </si>
  <si>
    <t>3</t>
  </si>
  <si>
    <t>4</t>
  </si>
  <si>
    <t>5</t>
  </si>
  <si>
    <t>6</t>
  </si>
  <si>
    <t>Disciplina: trojskok</t>
  </si>
  <si>
    <t>trojskok - muži</t>
  </si>
  <si>
    <t>trojskok - ženy</t>
  </si>
  <si>
    <t>Disciplina: koule</t>
  </si>
  <si>
    <t>koule - muži</t>
  </si>
  <si>
    <t>koule - ženy</t>
  </si>
  <si>
    <t>váha</t>
  </si>
  <si>
    <t>Disciplina: 60m</t>
  </si>
  <si>
    <t>60m - muži</t>
  </si>
  <si>
    <t>60m - ženy</t>
  </si>
  <si>
    <t>Disciplina: 3000m</t>
  </si>
  <si>
    <t>3000m - muži</t>
  </si>
  <si>
    <t>3000m - ženy</t>
  </si>
  <si>
    <t>Disciplina: 60m přek</t>
  </si>
  <si>
    <t>60m přek. - muži</t>
  </si>
  <si>
    <t>Disciplina: 60m přek.</t>
  </si>
  <si>
    <t>60m přek. - ženy</t>
  </si>
  <si>
    <t>Disciplina: 3000m chůze</t>
  </si>
  <si>
    <t>3000m chůze - ženy</t>
  </si>
  <si>
    <t>3000m chůze - muži</t>
  </si>
  <si>
    <t>Název závodů: MČR veteránů v hale</t>
  </si>
  <si>
    <t>A</t>
  </si>
  <si>
    <t>B</t>
  </si>
  <si>
    <t>výška</t>
  </si>
  <si>
    <t>Adlerová Alexandra</t>
  </si>
  <si>
    <t>TJ Hvězda Trnovany</t>
  </si>
  <si>
    <t>PSK Olymp Praha</t>
  </si>
  <si>
    <t>TJ LIAZ Jablonec</t>
  </si>
  <si>
    <t>AC Česká Lípa</t>
  </si>
  <si>
    <t>Sokol Kolín</t>
  </si>
  <si>
    <t>Zedník Jan</t>
  </si>
  <si>
    <t>SABZO Praha</t>
  </si>
  <si>
    <t>Čech Oto</t>
  </si>
  <si>
    <t>Sokol Hradec Králové</t>
  </si>
  <si>
    <t>Kárníková Hana</t>
  </si>
  <si>
    <t>TJ Spartak Vlašim</t>
  </si>
  <si>
    <t>Toman Václav</t>
  </si>
  <si>
    <t>Čech Petr</t>
  </si>
  <si>
    <t>Vonášek Josef</t>
  </si>
  <si>
    <t>Bohemians Praha</t>
  </si>
  <si>
    <t>Adam Petr</t>
  </si>
  <si>
    <t>SK Kotlářka Praha</t>
  </si>
  <si>
    <t>Doleček František</t>
  </si>
  <si>
    <t>Kábele Antonín</t>
  </si>
  <si>
    <t>ASK Slavia Praha</t>
  </si>
  <si>
    <t>Michalovič Štěpán</t>
  </si>
  <si>
    <t>Trejbal Milan</t>
  </si>
  <si>
    <t>Vykydalová Blanka</t>
  </si>
  <si>
    <t>TJ Šumperk</t>
  </si>
  <si>
    <t>Dukla Praha</t>
  </si>
  <si>
    <t>Klausová Anna</t>
  </si>
  <si>
    <t>AC Slovan Liberec</t>
  </si>
  <si>
    <t>AK Zlín</t>
  </si>
  <si>
    <t>Jankovský Antonín</t>
  </si>
  <si>
    <t>Marek Stanislav</t>
  </si>
  <si>
    <t>Spartak Třebíč</t>
  </si>
  <si>
    <t>Slavoj Pacov</t>
  </si>
  <si>
    <t>Schneiberg Tomáš</t>
  </si>
  <si>
    <t>AC Čáslav</t>
  </si>
  <si>
    <t>Fleischmann Pavel</t>
  </si>
  <si>
    <t>Pokorová Jaroslava</t>
  </si>
  <si>
    <t>Winterová Alena</t>
  </si>
  <si>
    <t>Peleška Václav</t>
  </si>
  <si>
    <t>Kasan Michal</t>
  </si>
  <si>
    <t>Ondrušek Jiří</t>
  </si>
  <si>
    <t>Klimešová Jarmila</t>
  </si>
  <si>
    <t>Pachmann Otakar</t>
  </si>
  <si>
    <t>Slovan Liberec</t>
  </si>
  <si>
    <t>Bakala Jan</t>
  </si>
  <si>
    <t>Sviták Miloslav</t>
  </si>
  <si>
    <t>Svitáková Alena</t>
  </si>
  <si>
    <t>Preisler Michal</t>
  </si>
  <si>
    <t>Hovorková Milena</t>
  </si>
  <si>
    <t>Bradáč Alois</t>
  </si>
  <si>
    <t>ABK Liberec</t>
  </si>
  <si>
    <t>Kalát Josef</t>
  </si>
  <si>
    <t>Motálek Petr</t>
  </si>
  <si>
    <t>141</t>
  </si>
  <si>
    <t>Plesarová Zdeňka</t>
  </si>
  <si>
    <t>TJ Jiskra Otrokovice</t>
  </si>
  <si>
    <t>Gybas Petr</t>
  </si>
  <si>
    <t>Šejbl Václav</t>
  </si>
  <si>
    <t>Šůcha Václav</t>
  </si>
  <si>
    <t>SV Stříbro</t>
  </si>
  <si>
    <t>Vašata Václav</t>
  </si>
  <si>
    <t>Klečka Jiří</t>
  </si>
  <si>
    <t>TJ Klatovy</t>
  </si>
  <si>
    <t>Babilonská Jarmila</t>
  </si>
  <si>
    <t>AK Bílina</t>
  </si>
  <si>
    <t>Řechka Bedřich</t>
  </si>
  <si>
    <t>Řezáč Ivo</t>
  </si>
  <si>
    <t>Blažej Zdeněk</t>
  </si>
  <si>
    <t>Beliansky Milan</t>
  </si>
  <si>
    <t>Kašpar Zdeněk</t>
  </si>
  <si>
    <t>145</t>
  </si>
  <si>
    <t>Vonášek Vlastimil</t>
  </si>
  <si>
    <t>DURA Blatná</t>
  </si>
  <si>
    <t>Zapala Alois</t>
  </si>
  <si>
    <t>AK Hodonín</t>
  </si>
  <si>
    <t>Zapalová Erika</t>
  </si>
  <si>
    <t>Lorenc Jaroslav</t>
  </si>
  <si>
    <t>105</t>
  </si>
  <si>
    <t>109</t>
  </si>
  <si>
    <t>113</t>
  </si>
  <si>
    <t>117</t>
  </si>
  <si>
    <t>121</t>
  </si>
  <si>
    <t>125</t>
  </si>
  <si>
    <t>129</t>
  </si>
  <si>
    <t>133</t>
  </si>
  <si>
    <t>137</t>
  </si>
  <si>
    <t>149</t>
  </si>
  <si>
    <t>153</t>
  </si>
  <si>
    <t>157</t>
  </si>
  <si>
    <t>161</t>
  </si>
  <si>
    <t>165</t>
  </si>
  <si>
    <t>169</t>
  </si>
  <si>
    <t>173</t>
  </si>
  <si>
    <t>177</t>
  </si>
  <si>
    <t>181</t>
  </si>
  <si>
    <t>185</t>
  </si>
  <si>
    <t>Hübner Antonín</t>
  </si>
  <si>
    <t>Pivoňka Milan</t>
  </si>
  <si>
    <t>Lovochemie Lovosice</t>
  </si>
  <si>
    <t>Rudolf Pavel</t>
  </si>
  <si>
    <t>Soukup Jiří</t>
  </si>
  <si>
    <t>BK SAK Ložiska Karviná</t>
  </si>
  <si>
    <t>Heinl Martin</t>
  </si>
  <si>
    <t>Plecháček Jiří</t>
  </si>
  <si>
    <t>Matzner Karel</t>
  </si>
  <si>
    <t>Janouch Jiří</t>
  </si>
  <si>
    <t>Čerepušťák Ondřej</t>
  </si>
  <si>
    <t>Polívka Milan</t>
  </si>
  <si>
    <t>Jílek Pavel</t>
  </si>
  <si>
    <t>Uhlík František</t>
  </si>
  <si>
    <t>Jursa Luděk</t>
  </si>
  <si>
    <t>60m</t>
  </si>
  <si>
    <t>WMA</t>
  </si>
  <si>
    <t>200m</t>
  </si>
  <si>
    <t>400m</t>
  </si>
  <si>
    <t>800m</t>
  </si>
  <si>
    <t>1500m</t>
  </si>
  <si>
    <t>tyč</t>
  </si>
  <si>
    <t>dálka</t>
  </si>
  <si>
    <t>koule</t>
  </si>
  <si>
    <t>Michalovič Pavel</t>
  </si>
  <si>
    <t>TJ Lanškroun</t>
  </si>
  <si>
    <t>Veleba Petr</t>
  </si>
  <si>
    <t>TJ Spartak Třebíč</t>
  </si>
  <si>
    <t>Bušek Martin</t>
  </si>
  <si>
    <t>Pořadatel: PSK Olymp Praha - atl.oddíl</t>
  </si>
  <si>
    <t>3000m</t>
  </si>
  <si>
    <t>trojskok</t>
  </si>
  <si>
    <t>Disciplina: disk</t>
  </si>
  <si>
    <t>disk - muži</t>
  </si>
  <si>
    <t>č.</t>
  </si>
  <si>
    <t>Novotný Libor</t>
  </si>
  <si>
    <t>disk - ženy</t>
  </si>
  <si>
    <t>Špotáková Ludmila</t>
  </si>
  <si>
    <t>Disciplina: kladivo</t>
  </si>
  <si>
    <t>kladivo - muži</t>
  </si>
  <si>
    <t>Vašata Zdeněk</t>
  </si>
  <si>
    <t>kladivo - ženy</t>
  </si>
  <si>
    <t>břemeno - muži</t>
  </si>
  <si>
    <t>Disciplina: břemeno</t>
  </si>
  <si>
    <t>břemeno - ženy</t>
  </si>
  <si>
    <t>břemeno</t>
  </si>
  <si>
    <t>27.6.1972</t>
  </si>
  <si>
    <t>9.1.1956</t>
  </si>
  <si>
    <t>Spolana Neratovice</t>
  </si>
  <si>
    <t>11.12.1971</t>
  </si>
  <si>
    <t>Spartak Praha 4</t>
  </si>
  <si>
    <t>5.6.1966</t>
  </si>
  <si>
    <t xml:space="preserve">Atletika Kadaň </t>
  </si>
  <si>
    <t>Hykl Pavel</t>
  </si>
  <si>
    <t>AK Veterán Bratislava</t>
  </si>
  <si>
    <t>21.11.1948</t>
  </si>
  <si>
    <t>Sokol Kbely</t>
  </si>
  <si>
    <t>11.4.1952</t>
  </si>
  <si>
    <t>27.5.1946</t>
  </si>
  <si>
    <t>16.8.1935</t>
  </si>
  <si>
    <t>4.10.1953</t>
  </si>
  <si>
    <t>Drábek Josef</t>
  </si>
  <si>
    <t>17.4.1956</t>
  </si>
  <si>
    <t>13.7.1948</t>
  </si>
  <si>
    <t>23.2.1944</t>
  </si>
  <si>
    <t>17.12.1944</t>
  </si>
  <si>
    <t>Votinská Evženie</t>
  </si>
  <si>
    <t>29.5.1971</t>
  </si>
  <si>
    <t>23.4.1956</t>
  </si>
  <si>
    <t>24.11.1960</t>
  </si>
  <si>
    <t>Bouchnerová Alena</t>
  </si>
  <si>
    <t>20.9.1956</t>
  </si>
  <si>
    <t>21.9.1942</t>
  </si>
  <si>
    <t>21.9.1963</t>
  </si>
  <si>
    <t>TJ Sokol Milevsko</t>
  </si>
  <si>
    <t>2.9.1959</t>
  </si>
  <si>
    <t>26.1.1971</t>
  </si>
  <si>
    <t>7.5.1942</t>
  </si>
  <si>
    <t>16.3.1929</t>
  </si>
  <si>
    <t>Vodní stavby Praha</t>
  </si>
  <si>
    <t>30.9.1966</t>
  </si>
  <si>
    <t>Javorská Karin</t>
  </si>
  <si>
    <t>BK SAK Karviná</t>
  </si>
  <si>
    <t>Slavoj Stará Boleslav</t>
  </si>
  <si>
    <t>8.2.1971</t>
  </si>
  <si>
    <t>Liaz Jablonec</t>
  </si>
  <si>
    <t>Praha 6</t>
  </si>
  <si>
    <t>Beneš Jan</t>
  </si>
  <si>
    <t>7.11.1944</t>
  </si>
  <si>
    <t>13.2.1946</t>
  </si>
  <si>
    <t>26.4.1943</t>
  </si>
  <si>
    <t>2.10.1940</t>
  </si>
  <si>
    <t>OREL Žďár nad Sázavou</t>
  </si>
  <si>
    <t>3.5.1964</t>
  </si>
  <si>
    <t>Keprtová Miloslava</t>
  </si>
  <si>
    <t>16.12.1948</t>
  </si>
  <si>
    <t>Iscarex Česká Třebová</t>
  </si>
  <si>
    <t>29.5.1966</t>
  </si>
  <si>
    <t>TJ Sokol Dolní Počernice</t>
  </si>
  <si>
    <t>17.2.1948</t>
  </si>
  <si>
    <t>AVC Praha</t>
  </si>
  <si>
    <t>11.2.1944</t>
  </si>
  <si>
    <t>Liga 100 Praha</t>
  </si>
  <si>
    <t>22.10.1972</t>
  </si>
  <si>
    <t>26.10.1941</t>
  </si>
  <si>
    <t>Chermopetrol Litvínov</t>
  </si>
  <si>
    <t>AC Obora Hvězda</t>
  </si>
  <si>
    <t>9.1.1944</t>
  </si>
  <si>
    <t>8.5.1950</t>
  </si>
  <si>
    <t>Fliegl Miroslav</t>
  </si>
  <si>
    <t>22.11.1954</t>
  </si>
  <si>
    <t>PKS Olymp Praha</t>
  </si>
  <si>
    <t>6.12.1955</t>
  </si>
  <si>
    <t>5.11.1942</t>
  </si>
  <si>
    <t>15.11.1942</t>
  </si>
  <si>
    <t>Lokomotiva Beroun</t>
  </si>
  <si>
    <t>Kánský Vladimír</t>
  </si>
  <si>
    <t>18.1.1940</t>
  </si>
  <si>
    <t>31.5.1959</t>
  </si>
  <si>
    <t>2.4.1949</t>
  </si>
  <si>
    <t>AC Rumburk</t>
  </si>
  <si>
    <t>SPK Olymp Praha</t>
  </si>
  <si>
    <t>31.3.1964</t>
  </si>
  <si>
    <t>AK Tišnov</t>
  </si>
  <si>
    <t>22.9.1953</t>
  </si>
  <si>
    <t>Sokol České Budějovice</t>
  </si>
  <si>
    <t>5.4.1966</t>
  </si>
  <si>
    <t>30.6.1927</t>
  </si>
  <si>
    <t>TJ Liga 100 Hradec Králové</t>
  </si>
  <si>
    <t>12.8.1946</t>
  </si>
  <si>
    <t>16.7.1937</t>
  </si>
  <si>
    <t>6.5.1948</t>
  </si>
  <si>
    <t>Vykydal František</t>
  </si>
  <si>
    <t>14.7.1944</t>
  </si>
  <si>
    <t>13.5.1966</t>
  </si>
  <si>
    <t>31.5.1952</t>
  </si>
  <si>
    <t>3.7.1966</t>
  </si>
  <si>
    <t>AC Turnov</t>
  </si>
  <si>
    <t>Čapková Jana</t>
  </si>
  <si>
    <t>24.3.1974</t>
  </si>
  <si>
    <t>Šafaříková Eva</t>
  </si>
  <si>
    <t>Šebelka Karel</t>
  </si>
  <si>
    <t>30.9.1948</t>
  </si>
  <si>
    <t>11.9.1970</t>
  </si>
  <si>
    <t>6.1.1929</t>
  </si>
  <si>
    <t>Hrabec Jan</t>
  </si>
  <si>
    <t>11.4.1965</t>
  </si>
  <si>
    <t>Slezan Frýdek - Místek</t>
  </si>
  <si>
    <t>17.9.1943</t>
  </si>
  <si>
    <t>Hradec Králové</t>
  </si>
  <si>
    <t>24.10.1962</t>
  </si>
  <si>
    <t>Šlapota Miroslav</t>
  </si>
  <si>
    <t>8.7.1954</t>
  </si>
  <si>
    <t>Sokol Žabovřesky Brno</t>
  </si>
  <si>
    <t>16.12.1950</t>
  </si>
  <si>
    <t>TJ Sokol Domažlice</t>
  </si>
  <si>
    <t>7.10.1944</t>
  </si>
  <si>
    <t>Smělý Jaroslav</t>
  </si>
  <si>
    <t>8.5.1973</t>
  </si>
  <si>
    <t>TJ Jiskra Ústí nad Orlicí</t>
  </si>
  <si>
    <t>26.5.1930</t>
  </si>
  <si>
    <t>13.9.1950</t>
  </si>
  <si>
    <t>AC Tepo Kladno</t>
  </si>
  <si>
    <t>28.2.1955</t>
  </si>
  <si>
    <t>5.11.1947</t>
  </si>
  <si>
    <t>23.6.1973</t>
  </si>
  <si>
    <t>17.6.1958</t>
  </si>
  <si>
    <t>13.6.1963</t>
  </si>
  <si>
    <t>TJ Sokol Žabovřesky</t>
  </si>
  <si>
    <t>Ústí nad Labem</t>
  </si>
  <si>
    <t>Panocha Václav</t>
  </si>
  <si>
    <t>22.3.1933</t>
  </si>
  <si>
    <t>AC Ústí nad Labem</t>
  </si>
  <si>
    <t>TJ Petřiny Praha</t>
  </si>
  <si>
    <t>AC Praha 1890</t>
  </si>
  <si>
    <t>Valíček František</t>
  </si>
  <si>
    <t>AC Ústí n.L.</t>
  </si>
  <si>
    <t>Hovorka Bohumil</t>
  </si>
  <si>
    <t>1.9.1952</t>
  </si>
  <si>
    <t>AK Chemopetrol Litvínov</t>
  </si>
  <si>
    <t>Grenhall Jan</t>
  </si>
  <si>
    <t>18.3.1941</t>
  </si>
  <si>
    <t>Malík Vít</t>
  </si>
  <si>
    <t>22.1.1969</t>
  </si>
  <si>
    <t>Rouča Karel</t>
  </si>
  <si>
    <t>Dvořáková Dana</t>
  </si>
  <si>
    <t>Vrátný Kamil</t>
  </si>
  <si>
    <t>Šíma Petr</t>
  </si>
  <si>
    <t>Podstranský Dušan</t>
  </si>
  <si>
    <t>10.10.1957</t>
  </si>
  <si>
    <t>Technika Brno</t>
  </si>
  <si>
    <t>Sarofinová Ludmila</t>
  </si>
  <si>
    <t>TJ Sokol Hodonín</t>
  </si>
  <si>
    <t>ASK Lovosice</t>
  </si>
  <si>
    <t>Pšenák Štefan</t>
  </si>
  <si>
    <t>Pavelka Petr</t>
  </si>
  <si>
    <t>29.4.1961</t>
  </si>
  <si>
    <t>TJ MDDM Ostrov</t>
  </si>
  <si>
    <t>18:00</t>
  </si>
  <si>
    <t>Zemanová Jana</t>
  </si>
  <si>
    <t>Zoderer Josef</t>
  </si>
  <si>
    <t>Praha 3</t>
  </si>
  <si>
    <t>Čepek Robert</t>
  </si>
  <si>
    <t>5.6.1968</t>
  </si>
  <si>
    <t>ŠAK Chodov</t>
  </si>
  <si>
    <t>Matura Jiří</t>
  </si>
  <si>
    <t>Peňáz Pavel</t>
  </si>
  <si>
    <t>4.4.1969</t>
  </si>
  <si>
    <t>Slovácká Slavia Uh. Hradiště</t>
  </si>
  <si>
    <t>Borovičková Lenka</t>
  </si>
  <si>
    <t>Randa Michal</t>
  </si>
  <si>
    <t>Zodererová Václava</t>
  </si>
  <si>
    <t>Štogl Karel</t>
  </si>
  <si>
    <t>Sokol Stodůlky</t>
  </si>
  <si>
    <t>Rejnartová Monika</t>
  </si>
  <si>
    <t>Goldbach Václav</t>
  </si>
  <si>
    <t>27.12.1950</t>
  </si>
  <si>
    <t>SK Týniště nad Orlicí</t>
  </si>
  <si>
    <t>Antuš Jan</t>
  </si>
  <si>
    <t>1.10.1960</t>
  </si>
  <si>
    <t>Ročňáková Miloslava</t>
  </si>
  <si>
    <t>28.2.1945</t>
  </si>
  <si>
    <t>Slavia PedF Brandýs/L</t>
  </si>
  <si>
    <t>LIAZ Jablonec nad Nisou</t>
  </si>
  <si>
    <t>Gryc Miloš</t>
  </si>
  <si>
    <t>7.5.1949</t>
  </si>
  <si>
    <t>TJ Znojmo</t>
  </si>
  <si>
    <t>Růžičková Milada</t>
  </si>
  <si>
    <t>SC Radotín</t>
  </si>
  <si>
    <t>Ronovský Petr</t>
  </si>
  <si>
    <t>Pour Jiří</t>
  </si>
  <si>
    <t>TJ Sokol Jaroměř</t>
  </si>
  <si>
    <t>Kolcová Michaela</t>
  </si>
  <si>
    <t>10.00</t>
  </si>
  <si>
    <t>Vykydal Květoslav</t>
  </si>
  <si>
    <t>4.4.1936</t>
  </si>
  <si>
    <t>Burda Jiří</t>
  </si>
  <si>
    <t>Sokol Žižkov</t>
  </si>
  <si>
    <t>Bajner Miroslav</t>
  </si>
  <si>
    <t>Kadeřábková-Březinová Vanda</t>
  </si>
  <si>
    <t>13.4.1973</t>
  </si>
  <si>
    <t>Růžička Ivan</t>
  </si>
  <si>
    <t>25.11.1961</t>
  </si>
  <si>
    <t>Strnad Ivo</t>
  </si>
  <si>
    <t>ATK Písek</t>
  </si>
  <si>
    <t>oštěp</t>
  </si>
  <si>
    <t>oštěp - muži</t>
  </si>
  <si>
    <t>oštěp - ženy</t>
  </si>
  <si>
    <t>Disciplina: oštěp</t>
  </si>
  <si>
    <t>Milesová Iva</t>
  </si>
  <si>
    <t>AC Praha  1890</t>
  </si>
  <si>
    <t>Jersáková Tereza</t>
  </si>
  <si>
    <t>Vaněčková Jaroslava</t>
  </si>
  <si>
    <t>AC TJ Jičín</t>
  </si>
  <si>
    <t>8.00</t>
  </si>
  <si>
    <t>TJ Stará Boleslav</t>
  </si>
  <si>
    <t>Vosecký Ondřej</t>
  </si>
  <si>
    <t>Rambousek Jiří</t>
  </si>
  <si>
    <t>Fuhrmann Emil</t>
  </si>
  <si>
    <t>ASK Děčín</t>
  </si>
  <si>
    <t>Rein Jan</t>
  </si>
  <si>
    <t>AK Most</t>
  </si>
  <si>
    <t>Místo a datum: Praha 15.3.2014</t>
  </si>
  <si>
    <t>TJ AC Jičín</t>
  </si>
  <si>
    <t>Táborský Jiří</t>
  </si>
  <si>
    <t>8.7.1963</t>
  </si>
  <si>
    <t>Moník Milan</t>
  </si>
  <si>
    <t>MT Smiřice</t>
  </si>
  <si>
    <t>Hedvičáková Martina</t>
  </si>
  <si>
    <t>Šára Pavel</t>
  </si>
  <si>
    <t>16:00</t>
  </si>
  <si>
    <t>Fencl Pavel</t>
  </si>
  <si>
    <t>21.1.1946</t>
  </si>
  <si>
    <t>LOKO Veselí nad Lužnicí</t>
  </si>
  <si>
    <t>Dalecký Martin</t>
  </si>
  <si>
    <t>19.9.1961</t>
  </si>
  <si>
    <t>Spartak Slatiňany</t>
  </si>
  <si>
    <t>1.FC Žamberk</t>
  </si>
  <si>
    <t>AC Pardubice</t>
  </si>
  <si>
    <t>Burdová Eva</t>
  </si>
  <si>
    <t>Bednář Karel</t>
  </si>
  <si>
    <t>9.3.1944</t>
  </si>
  <si>
    <t>Pumprlová Zuzana</t>
  </si>
  <si>
    <t>Pech Zdeněk</t>
  </si>
  <si>
    <t>TJ Slavoj Pacov</t>
  </si>
  <si>
    <t>SK Aktis Praha</t>
  </si>
  <si>
    <t xml:space="preserve">Kovanda Jiří </t>
  </si>
  <si>
    <t>Rubeš Jan</t>
  </si>
  <si>
    <t>29.12.1942</t>
  </si>
  <si>
    <t>Širc Václav</t>
  </si>
  <si>
    <t>TJ Maratonstav Úpice</t>
  </si>
  <si>
    <t>Knapp Martin</t>
  </si>
  <si>
    <t>Rugby Club Říčany</t>
  </si>
  <si>
    <t>Rektorysová Eva</t>
  </si>
  <si>
    <t>16.2.1937</t>
  </si>
  <si>
    <t>Burík Ladislav</t>
  </si>
  <si>
    <t>Sehnal Adrien</t>
  </si>
  <si>
    <t>TJ Slavoj Čerčany</t>
  </si>
  <si>
    <t>Škoda Plzeň</t>
  </si>
  <si>
    <t>SC Marathon Plzeň</t>
  </si>
  <si>
    <t>3km chůze</t>
  </si>
  <si>
    <t>60m přek</t>
  </si>
  <si>
    <t>disk</t>
  </si>
  <si>
    <t>kladivo</t>
  </si>
  <si>
    <t>Michlfeit Karmella</t>
  </si>
  <si>
    <t>Ohnút Miloslav</t>
  </si>
  <si>
    <t>Atletika Zlín</t>
  </si>
  <si>
    <t>Brzobohatý Pavel</t>
  </si>
  <si>
    <t>5.2.1972</t>
  </si>
  <si>
    <t>Atletika Zábřeh</t>
  </si>
  <si>
    <t>Hokeš Martin</t>
  </si>
  <si>
    <t>Česká as. ultramaratonců</t>
  </si>
  <si>
    <t>Česká as. ultramar.</t>
  </si>
  <si>
    <t>11.80</t>
  </si>
  <si>
    <t>41.86</t>
  </si>
  <si>
    <t>Jeníková Karolína</t>
  </si>
  <si>
    <t>Kužel Josef</t>
  </si>
  <si>
    <t>15:20</t>
  </si>
  <si>
    <t>Bařtipán Libor</t>
  </si>
  <si>
    <t>Čurda René</t>
  </si>
  <si>
    <t>TJ Sušice</t>
  </si>
  <si>
    <t>Sandr Josef</t>
  </si>
  <si>
    <t>27.11.1959</t>
  </si>
  <si>
    <t>SKP Union Cheb</t>
  </si>
  <si>
    <t>Železný Tomáš</t>
  </si>
  <si>
    <t>AO Sokol České Budějovice</t>
  </si>
  <si>
    <t>9.80</t>
  </si>
  <si>
    <t>Konopka Mikuláš</t>
  </si>
  <si>
    <t>VTBB Banská Bystrica</t>
  </si>
  <si>
    <t>Severová Denisa</t>
  </si>
  <si>
    <t>Praha</t>
  </si>
  <si>
    <t>Parásek Vladimír</t>
  </si>
  <si>
    <t>Urban Jiří</t>
  </si>
  <si>
    <t>5.2.1955</t>
  </si>
  <si>
    <t>Jiskra Otrokovice</t>
  </si>
  <si>
    <t>Tuček Libor</t>
  </si>
  <si>
    <t>AC Moravská Slávia Brno</t>
  </si>
  <si>
    <t>Prieschl Wolfgang</t>
  </si>
  <si>
    <t>PSV Linz, AT</t>
  </si>
  <si>
    <t>Neumann Miroslav</t>
  </si>
  <si>
    <t>22.5.1973</t>
  </si>
  <si>
    <t>Večerková Šárka</t>
  </si>
  <si>
    <t>20.1.1971</t>
  </si>
  <si>
    <t>9.70</t>
  </si>
  <si>
    <t>Beránková Martina</t>
  </si>
  <si>
    <t>Praha 10</t>
  </si>
  <si>
    <t>29.50</t>
  </si>
  <si>
    <t>Pospíchal Miroslav</t>
  </si>
  <si>
    <t>TJ Atletika Liaz Jablonec</t>
  </si>
  <si>
    <t>Šimek Bohuslav</t>
  </si>
  <si>
    <t>TJ Lokomotiva Trutnov</t>
  </si>
  <si>
    <t>Jíchová Ivana</t>
  </si>
  <si>
    <t>Šolar Jiří</t>
  </si>
  <si>
    <t>TJ Kavalier Sázava</t>
  </si>
  <si>
    <t>Patková Jitka</t>
  </si>
  <si>
    <t>Brychta Jiří</t>
  </si>
  <si>
    <t>1.11.1974</t>
  </si>
  <si>
    <t>Halmová Annamaria</t>
  </si>
  <si>
    <t>Družba Piešťany, SK</t>
  </si>
  <si>
    <t>DSG Volksbank Wien, AT</t>
  </si>
  <si>
    <t>Suchomel Petr</t>
  </si>
  <si>
    <t>Matějková Jana</t>
  </si>
  <si>
    <t>Makový František</t>
  </si>
  <si>
    <t>20.2.1935</t>
  </si>
  <si>
    <t>Palínková Jana</t>
  </si>
  <si>
    <t>Sokol Žabovřesky</t>
  </si>
  <si>
    <t>21.00</t>
  </si>
  <si>
    <t>Seková Zuzana</t>
  </si>
  <si>
    <t>AC Stavbár Nitra, SK</t>
  </si>
  <si>
    <t>Šklíba Karel</t>
  </si>
  <si>
    <t>Místo a datum: Praha 12.3.2016</t>
  </si>
  <si>
    <t>AK Sokolov</t>
  </si>
  <si>
    <t>Osadský Jozef</t>
  </si>
  <si>
    <t>TJ Orava Dolný Kubín</t>
  </si>
  <si>
    <t>Písek</t>
  </si>
  <si>
    <t>8.77</t>
  </si>
  <si>
    <t>LIAZ Jablonec n. Nisou</t>
  </si>
  <si>
    <t>Řádek Tomáš</t>
  </si>
  <si>
    <t>Chadim Vlastimil</t>
  </si>
  <si>
    <t>AC Moravská Slavia Brno</t>
  </si>
  <si>
    <t>Filip Petr</t>
  </si>
  <si>
    <t>12.10.1950</t>
  </si>
  <si>
    <t>Slavoj PS Pacov</t>
  </si>
  <si>
    <t>30.00</t>
  </si>
  <si>
    <t>Tolar Vladimír</t>
  </si>
  <si>
    <t>14.5.1940</t>
  </si>
  <si>
    <t>SVRS Baník Stříbro</t>
  </si>
  <si>
    <t>TJ Nové Město na Moravě</t>
  </si>
  <si>
    <t>Severa Lukáš</t>
  </si>
  <si>
    <t>Hošek Karel</t>
  </si>
  <si>
    <t>4.4.1958</t>
  </si>
  <si>
    <t>AK Kroměříž</t>
  </si>
  <si>
    <t>SMOLA Chůze Praha</t>
  </si>
  <si>
    <t>9.00</t>
  </si>
  <si>
    <t>Pokorný Josef</t>
  </si>
  <si>
    <t>29.3.1948</t>
  </si>
  <si>
    <t>Praha 14 - Černý most</t>
  </si>
  <si>
    <t>Mizerák Luboš</t>
  </si>
  <si>
    <t>Slavia Havířov</t>
  </si>
  <si>
    <t>Elite Sport Team</t>
  </si>
  <si>
    <t>Vondra Josef</t>
  </si>
  <si>
    <t>SKP Hvězda Pardubice</t>
  </si>
  <si>
    <t>Praská Vendulka</t>
  </si>
  <si>
    <t>Atletika Litvínov</t>
  </si>
  <si>
    <t>9.74</t>
  </si>
  <si>
    <t>Kadleček Daniel</t>
  </si>
  <si>
    <t>Dvořák Petr</t>
  </si>
  <si>
    <t>Kalina Pavel</t>
  </si>
  <si>
    <t>Míka Petr</t>
  </si>
  <si>
    <t>Jihlava</t>
  </si>
  <si>
    <t>Pavlík Miroslav</t>
  </si>
  <si>
    <t>Verner Jan</t>
  </si>
  <si>
    <t xml:space="preserve">Hrubá Jana </t>
  </si>
  <si>
    <t>Nedvěd Miroslav</t>
  </si>
  <si>
    <t>Bakov n. Jizerou</t>
  </si>
  <si>
    <t>10.30</t>
  </si>
  <si>
    <t>28.00</t>
  </si>
  <si>
    <t>130</t>
  </si>
  <si>
    <t>Brettschneiderová Kateřina</t>
  </si>
  <si>
    <t>Česák Josef</t>
  </si>
  <si>
    <t>Svak Václav</t>
  </si>
  <si>
    <t>TJ Spartak Dvorce</t>
  </si>
  <si>
    <t>Málek Roman</t>
  </si>
  <si>
    <t>Varvařovský Ivo</t>
  </si>
  <si>
    <t>Atletika Jilemnice</t>
  </si>
  <si>
    <t>Leštinský Pavel</t>
  </si>
  <si>
    <t>Vinkler Miroslav</t>
  </si>
  <si>
    <t>Hvězda SKP Pardubice</t>
  </si>
  <si>
    <t>Liška Ivan</t>
  </si>
  <si>
    <t>10.5.1965</t>
  </si>
  <si>
    <t>Bartůněk Jan</t>
  </si>
  <si>
    <t>TJ Sokol Hradec Králové</t>
  </si>
  <si>
    <t>Šink Radim</t>
  </si>
  <si>
    <t>SSK Vítkovice</t>
  </si>
  <si>
    <t>Mičková Tereza</t>
  </si>
  <si>
    <t>Dobřany</t>
  </si>
  <si>
    <t>380</t>
  </si>
  <si>
    <t>Lakatos Karoly</t>
  </si>
  <si>
    <t>Csepeli DAC</t>
  </si>
  <si>
    <t>Šebela Váslav</t>
  </si>
  <si>
    <t>Budil Roman</t>
  </si>
  <si>
    <t>Atletika Písek</t>
  </si>
  <si>
    <t>Krassa Manfréd</t>
  </si>
  <si>
    <t>10.3.1944</t>
  </si>
  <si>
    <t>Bočkayová Jitka</t>
  </si>
  <si>
    <t>SKP České Budějovice</t>
  </si>
  <si>
    <t>Tomešek Jiří</t>
  </si>
  <si>
    <t>TJ Spartak Přerov</t>
  </si>
  <si>
    <t>Fröhlich Július</t>
  </si>
  <si>
    <t>6.11.1954</t>
  </si>
  <si>
    <t>Černošice</t>
  </si>
  <si>
    <t>Voráček Pavel</t>
  </si>
  <si>
    <t>Sokol Černovice</t>
  </si>
  <si>
    <t>Česák Drahoslav</t>
  </si>
  <si>
    <t>Bubíková Stanislava</t>
  </si>
  <si>
    <t>SK Přerov</t>
  </si>
  <si>
    <t>Suchomel František</t>
  </si>
  <si>
    <t>Šumperk</t>
  </si>
  <si>
    <t>Burdová Michaela</t>
  </si>
  <si>
    <t>11.27</t>
  </si>
  <si>
    <t>Ptáčník Jaroslav</t>
  </si>
  <si>
    <t>3.9.1954</t>
  </si>
  <si>
    <t>USK VŠEM Ústí n. L</t>
  </si>
  <si>
    <t>Olžbut Vít</t>
  </si>
  <si>
    <t>Zábřeh</t>
  </si>
  <si>
    <t>Kakeš Milan</t>
  </si>
  <si>
    <t>ČZU Praha</t>
  </si>
  <si>
    <t>Poděbradský Jan</t>
  </si>
  <si>
    <t>Saint-Maxent Simona</t>
  </si>
  <si>
    <t>AKM Zvolen</t>
  </si>
  <si>
    <t>TJ Spartak Hrdlořezy</t>
  </si>
  <si>
    <t>Gottwaldová Štěpánka</t>
  </si>
  <si>
    <t>6.5.1972</t>
  </si>
  <si>
    <t>Hvězda Pardubice</t>
  </si>
  <si>
    <t>Kruliš Jiří</t>
  </si>
  <si>
    <t>MK Seitl Ostrava</t>
  </si>
  <si>
    <t>Petöcz Karol</t>
  </si>
  <si>
    <t>15.10.1940</t>
  </si>
  <si>
    <t>21:01</t>
  </si>
  <si>
    <t>Zajíc Jan</t>
  </si>
  <si>
    <t>28.50</t>
  </si>
  <si>
    <t>Brzyszkowski Jaroslav</t>
  </si>
  <si>
    <t>AK SSK Vítkovice</t>
  </si>
  <si>
    <t>Brezinová Anna</t>
  </si>
  <si>
    <t>AC Stavbár Nitra</t>
  </si>
  <si>
    <t>Kučera Radek</t>
  </si>
  <si>
    <t>Kostelec nad Č. Lesy</t>
  </si>
  <si>
    <t>Březina Karel</t>
  </si>
  <si>
    <t>Brož Jiří</t>
  </si>
  <si>
    <t>Vojtová Daniela</t>
  </si>
  <si>
    <t>Chour Karel</t>
  </si>
  <si>
    <t>10.7.1963</t>
  </si>
  <si>
    <t>Jakubec Zdeněk</t>
  </si>
  <si>
    <t>Druzinda Mikuláš</t>
  </si>
  <si>
    <t>Costa Alfred</t>
  </si>
  <si>
    <t>Union Gmunden</t>
  </si>
  <si>
    <t>Holič Jiří</t>
  </si>
  <si>
    <t>29.6.1963</t>
  </si>
  <si>
    <t>Masopustová Tereza</t>
  </si>
  <si>
    <t>19:00</t>
  </si>
  <si>
    <t>15:45.45</t>
  </si>
  <si>
    <t>17:30.18</t>
  </si>
  <si>
    <t>18:50.82</t>
  </si>
  <si>
    <t>19:42.46</t>
  </si>
  <si>
    <t>21:59.91</t>
  </si>
  <si>
    <t>15:46.44</t>
  </si>
  <si>
    <t>16:12.63</t>
  </si>
  <si>
    <t>16:31.29</t>
  </si>
  <si>
    <t>17:45.38</t>
  </si>
  <si>
    <t>18:04.10</t>
  </si>
  <si>
    <t>19:10.05</t>
  </si>
  <si>
    <t>20:10.42</t>
  </si>
  <si>
    <t>20:20.89</t>
  </si>
  <si>
    <t>22:11.68</t>
  </si>
  <si>
    <t>21:49.39</t>
  </si>
  <si>
    <t>13:13.89</t>
  </si>
  <si>
    <t>13:38.33</t>
  </si>
  <si>
    <t>Bečvářová Marcela</t>
  </si>
  <si>
    <t>13:50.76</t>
  </si>
  <si>
    <t>14:16.63</t>
  </si>
  <si>
    <t>17:27.53</t>
  </si>
  <si>
    <t>9:22.61</t>
  </si>
  <si>
    <t>9:41.98</t>
  </si>
  <si>
    <t>9:51.10</t>
  </si>
  <si>
    <t>10:06.22</t>
  </si>
  <si>
    <t>10:09.04</t>
  </si>
  <si>
    <t>10:25.91</t>
  </si>
  <si>
    <t>10:27.52</t>
  </si>
  <si>
    <t>10:34.89</t>
  </si>
  <si>
    <t>10:40.11</t>
  </si>
  <si>
    <t>10:56.95</t>
  </si>
  <si>
    <t>13:30.34</t>
  </si>
  <si>
    <t>šimonek Pavel</t>
  </si>
  <si>
    <t>11:19.95</t>
  </si>
  <si>
    <t>11:42.75</t>
  </si>
  <si>
    <t>12:02.05</t>
  </si>
  <si>
    <t>12:31.71</t>
  </si>
  <si>
    <t>13:15.95</t>
  </si>
  <si>
    <t>13:32.11</t>
  </si>
  <si>
    <t>13:41.15</t>
  </si>
  <si>
    <t>13:42.61</t>
  </si>
  <si>
    <t>13:49.75</t>
  </si>
  <si>
    <t>15:11.26</t>
  </si>
  <si>
    <t>15:53.29</t>
  </si>
  <si>
    <t>16:31.17</t>
  </si>
  <si>
    <t>28.9.1950</t>
  </si>
  <si>
    <t>17:04.88</t>
  </si>
  <si>
    <t>18:13.97</t>
  </si>
  <si>
    <t>20:09.97</t>
  </si>
  <si>
    <t>MS</t>
  </si>
  <si>
    <t>DNS</t>
  </si>
  <si>
    <t>2:38.91</t>
  </si>
  <si>
    <t>3:04.44</t>
  </si>
  <si>
    <t>3:22.83</t>
  </si>
  <si>
    <t>3:28.88</t>
  </si>
  <si>
    <t>4:09.24</t>
  </si>
  <si>
    <t>DNF</t>
  </si>
  <si>
    <t>Athletic club Ústí n. Labem</t>
  </si>
  <si>
    <t>DQ</t>
  </si>
  <si>
    <t>NM</t>
  </si>
  <si>
    <t>Kotek Jaroslav</t>
  </si>
  <si>
    <t>TJ Baník Stříbro</t>
  </si>
  <si>
    <t>Pizúrová Miroslav</t>
  </si>
  <si>
    <t>5:28.73</t>
  </si>
  <si>
    <t>5:37.97</t>
  </si>
  <si>
    <t>5:51.45</t>
  </si>
  <si>
    <t>6:30.80</t>
  </si>
  <si>
    <t>8:15.04</t>
  </si>
  <si>
    <t>6:40.79</t>
  </si>
  <si>
    <t>7:38.84</t>
  </si>
  <si>
    <t>8:06.12</t>
  </si>
  <si>
    <t>8:36.97</t>
  </si>
  <si>
    <t>12:57.73</t>
  </si>
  <si>
    <t>4:24.96</t>
  </si>
  <si>
    <t>4:25.23</t>
  </si>
  <si>
    <t>4:49.67</t>
  </si>
  <si>
    <t>4:58.11</t>
  </si>
  <si>
    <t>5:02.46</t>
  </si>
  <si>
    <t>5:15.12</t>
  </si>
  <si>
    <t>5:16.86</t>
  </si>
  <si>
    <t>5:18.54</t>
  </si>
  <si>
    <t>5:15.02</t>
  </si>
  <si>
    <t>5:26.21</t>
  </si>
  <si>
    <t>5:31.06</t>
  </si>
  <si>
    <t>5:51.60</t>
  </si>
  <si>
    <t>6:11.45</t>
  </si>
  <si>
    <t>6:16.08</t>
  </si>
  <si>
    <t>6:35.19</t>
  </si>
  <si>
    <t>2:16.13</t>
  </si>
  <si>
    <t>2:24.66</t>
  </si>
  <si>
    <t>2:25.10</t>
  </si>
  <si>
    <t>2:26.14</t>
  </si>
  <si>
    <t>2:26.86</t>
  </si>
  <si>
    <t>2:27.28</t>
  </si>
  <si>
    <t>2:34.28</t>
  </si>
  <si>
    <t>2:35.71</t>
  </si>
  <si>
    <t>2:38.37</t>
  </si>
  <si>
    <t>2:40.86</t>
  </si>
  <si>
    <t>2:51.63</t>
  </si>
  <si>
    <t>3:00.20</t>
  </si>
  <si>
    <t>3:28.92</t>
  </si>
  <si>
    <t>4:01.71</t>
  </si>
  <si>
    <t>4:58.21</t>
  </si>
  <si>
    <t>2:49.97</t>
  </si>
  <si>
    <t>TJ Bohemians Praha</t>
  </si>
  <si>
    <t>Macnar Karel</t>
  </si>
  <si>
    <t>TJ Slavoj BANES Pacov</t>
  </si>
  <si>
    <t>TJ ČZU Praha</t>
  </si>
  <si>
    <t>T. J. Sokol České Budějovice</t>
  </si>
  <si>
    <t>Atletika Klatovy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</si>
</sst>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h: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$#,##0\ ;&quot;($&quot;#,##0\)"/>
    <numFmt numFmtId="172" formatCode="[&lt;=9999999]#\ ##\ ##;#\ ##\ ##\ ##"/>
    <numFmt numFmtId="173" formatCode="###,###,###"/>
    <numFmt numFmtId="174" formatCode="#,##0&quot;     &quot;;[Red]#,##0&quot;     &quot;"/>
    <numFmt numFmtId="175" formatCode="d/m;@"/>
    <numFmt numFmtId="176" formatCode="mmm/yyyy"/>
    <numFmt numFmtId="177" formatCode="[$-405]d\.\ mmmm\ yyyy"/>
  </numFmts>
  <fonts count="8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12"/>
      <name val="Arial"/>
      <family val="2"/>
    </font>
    <font>
      <sz val="10"/>
      <color indexed="12"/>
      <name val="Arial CE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u val="single"/>
      <sz val="8.5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 CE"/>
      <family val="0"/>
    </font>
    <font>
      <b/>
      <sz val="10"/>
      <color rgb="FF0033CC"/>
      <name val="Arial"/>
      <family val="2"/>
    </font>
    <font>
      <b/>
      <sz val="10"/>
      <color rgb="FF0000FF"/>
      <name val="Arial"/>
      <family val="2"/>
    </font>
    <font>
      <b/>
      <sz val="10"/>
      <color rgb="FF3333FF"/>
      <name val="Arial"/>
      <family val="2"/>
    </font>
    <font>
      <b/>
      <sz val="10"/>
      <color rgb="FF060FBA"/>
      <name val="Arial"/>
      <family val="2"/>
    </font>
    <font>
      <b/>
      <sz val="10"/>
      <color rgb="FF0423BC"/>
      <name val="Arial"/>
      <family val="2"/>
    </font>
    <font>
      <b/>
      <sz val="8"/>
      <name val="Arial CE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25" fillId="9" borderId="0" applyNumberFormat="0" applyBorder="0" applyAlignment="0" applyProtection="0"/>
    <xf numFmtId="0" fontId="34" fillId="38" borderId="1" applyNumberFormat="0" applyAlignment="0" applyProtection="0"/>
    <xf numFmtId="0" fontId="57" fillId="0" borderId="2" applyNumberFormat="0" applyFill="0" applyAlignment="0" applyProtection="0"/>
    <xf numFmtId="3" fontId="0" fillId="0" borderId="0" applyFill="0" applyBorder="0" applyAlignment="0" applyProtection="0"/>
    <xf numFmtId="171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ill="0" applyBorder="0" applyAlignment="0" applyProtection="0"/>
    <xf numFmtId="0" fontId="58" fillId="3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40" borderId="6" applyNumberFormat="0" applyAlignment="0" applyProtection="0"/>
    <xf numFmtId="0" fontId="60" fillId="41" borderId="0" applyNumberFormat="0" applyBorder="0" applyAlignment="0" applyProtection="0"/>
    <xf numFmtId="0" fontId="32" fillId="13" borderId="1" applyNumberFormat="0" applyAlignment="0" applyProtection="0"/>
    <xf numFmtId="0" fontId="61" fillId="42" borderId="7" applyNumberFormat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66" fillId="44" borderId="0" applyNumberFormat="0" applyBorder="0" applyAlignment="0" applyProtection="0"/>
    <xf numFmtId="0" fontId="0" fillId="0" borderId="0">
      <alignment/>
      <protection/>
    </xf>
    <xf numFmtId="0" fontId="0" fillId="45" borderId="12" applyNumberFormat="0" applyAlignment="0" applyProtection="0"/>
    <xf numFmtId="0" fontId="35" fillId="38" borderId="13" applyNumberFormat="0" applyAlignment="0" applyProtection="0"/>
    <xf numFmtId="0" fontId="67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0" fontId="68" fillId="0" borderId="15" applyNumberFormat="0" applyFill="0" applyAlignment="0" applyProtection="0"/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16" applyNumberFormat="0" applyFill="0" applyAlignment="0" applyProtection="0"/>
    <xf numFmtId="0" fontId="71" fillId="47" borderId="17" applyNumberFormat="0" applyAlignment="0" applyProtection="0"/>
    <xf numFmtId="0" fontId="72" fillId="48" borderId="17" applyNumberFormat="0" applyAlignment="0" applyProtection="0"/>
    <xf numFmtId="0" fontId="73" fillId="48" borderId="18" applyNumberFormat="0" applyAlignment="0" applyProtection="0"/>
    <xf numFmtId="0" fontId="7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1" fontId="1" fillId="55" borderId="0" xfId="0" applyNumberFormat="1" applyFont="1" applyFill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4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26" xfId="0" applyNumberFormat="1" applyFont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49" fontId="0" fillId="0" borderId="24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2" fontId="0" fillId="0" borderId="24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2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8" fillId="0" borderId="24" xfId="0" applyFont="1" applyFill="1" applyBorder="1" applyAlignment="1">
      <alignment/>
    </xf>
    <xf numFmtId="14" fontId="8" fillId="0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/>
    </xf>
    <xf numFmtId="14" fontId="9" fillId="0" borderId="24" xfId="0" applyNumberFormat="1" applyFont="1" applyBorder="1" applyAlignment="1">
      <alignment/>
    </xf>
    <xf numFmtId="0" fontId="9" fillId="0" borderId="24" xfId="0" applyFont="1" applyFill="1" applyBorder="1" applyAlignment="1">
      <alignment/>
    </xf>
    <xf numFmtId="14" fontId="9" fillId="0" borderId="24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164" fontId="0" fillId="55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0" fillId="55" borderId="0" xfId="0" applyFont="1" applyFill="1" applyAlignment="1">
      <alignment horizontal="center"/>
    </xf>
    <xf numFmtId="0" fontId="0" fillId="55" borderId="0" xfId="0" applyFill="1" applyAlignment="1">
      <alignment horizontal="center"/>
    </xf>
    <xf numFmtId="164" fontId="0" fillId="55" borderId="0" xfId="0" applyNumberFormat="1" applyFill="1" applyAlignment="1">
      <alignment/>
    </xf>
    <xf numFmtId="2" fontId="1" fillId="0" borderId="2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55" borderId="0" xfId="0" applyFont="1" applyFill="1" applyAlignment="1">
      <alignment horizontal="center"/>
    </xf>
    <xf numFmtId="164" fontId="1" fillId="55" borderId="0" xfId="0" applyNumberFormat="1" applyFont="1" applyFill="1" applyAlignment="1">
      <alignment/>
    </xf>
    <xf numFmtId="0" fontId="1" fillId="56" borderId="0" xfId="0" applyFont="1" applyFill="1" applyAlignment="1">
      <alignment horizontal="center"/>
    </xf>
    <xf numFmtId="164" fontId="1" fillId="56" borderId="0" xfId="0" applyNumberFormat="1" applyFont="1" applyFill="1" applyAlignment="1">
      <alignment horizontal="center"/>
    </xf>
    <xf numFmtId="0" fontId="5" fillId="56" borderId="0" xfId="0" applyFont="1" applyFill="1" applyAlignment="1">
      <alignment horizontal="center"/>
    </xf>
    <xf numFmtId="164" fontId="5" fillId="56" borderId="0" xfId="0" applyNumberFormat="1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164" fontId="5" fillId="55" borderId="0" xfId="0" applyNumberFormat="1" applyFont="1" applyFill="1" applyAlignment="1">
      <alignment/>
    </xf>
    <xf numFmtId="0" fontId="5" fillId="56" borderId="0" xfId="0" applyFont="1" applyFill="1" applyAlignment="1">
      <alignment horizontal="center"/>
    </xf>
    <xf numFmtId="164" fontId="5" fillId="56" borderId="0" xfId="0" applyNumberFormat="1" applyFont="1" applyFill="1" applyAlignment="1">
      <alignment/>
    </xf>
    <xf numFmtId="164" fontId="5" fillId="55" borderId="0" xfId="0" applyNumberFormat="1" applyFont="1" applyFill="1" applyAlignment="1">
      <alignment/>
    </xf>
    <xf numFmtId="164" fontId="0" fillId="57" borderId="0" xfId="0" applyNumberFormat="1" applyFill="1" applyAlignment="1">
      <alignment horizontal="right"/>
    </xf>
    <xf numFmtId="164" fontId="1" fillId="55" borderId="0" xfId="0" applyNumberFormat="1" applyFont="1" applyFill="1" applyAlignment="1">
      <alignment horizontal="right"/>
    </xf>
    <xf numFmtId="1" fontId="0" fillId="55" borderId="0" xfId="0" applyNumberFormat="1" applyFill="1" applyAlignment="1">
      <alignment horizontal="center"/>
    </xf>
    <xf numFmtId="164" fontId="0" fillId="55" borderId="0" xfId="0" applyNumberFormat="1" applyFill="1" applyAlignment="1">
      <alignment horizontal="right"/>
    </xf>
    <xf numFmtId="1" fontId="5" fillId="55" borderId="0" xfId="0" applyNumberFormat="1" applyFont="1" applyFill="1" applyAlignment="1">
      <alignment horizontal="center"/>
    </xf>
    <xf numFmtId="164" fontId="5" fillId="55" borderId="0" xfId="0" applyNumberFormat="1" applyFont="1" applyFill="1" applyAlignment="1">
      <alignment horizontal="right"/>
    </xf>
    <xf numFmtId="164" fontId="5" fillId="56" borderId="0" xfId="0" applyNumberFormat="1" applyFont="1" applyFill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6" fillId="55" borderId="0" xfId="0" applyFont="1" applyFill="1" applyAlignment="1">
      <alignment horizontal="center"/>
    </xf>
    <xf numFmtId="164" fontId="6" fillId="55" borderId="0" xfId="0" applyNumberFormat="1" applyFont="1" applyFill="1" applyAlignment="1">
      <alignment/>
    </xf>
    <xf numFmtId="49" fontId="2" fillId="0" borderId="27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/>
    </xf>
    <xf numFmtId="0" fontId="9" fillId="0" borderId="24" xfId="0" applyFont="1" applyFill="1" applyBorder="1" applyAlignment="1">
      <alignment/>
    </xf>
    <xf numFmtId="2" fontId="1" fillId="0" borderId="24" xfId="0" applyNumberFormat="1" applyFont="1" applyBorder="1" applyAlignment="1">
      <alignment horizontal="right"/>
    </xf>
    <xf numFmtId="2" fontId="0" fillId="0" borderId="24" xfId="0" applyNumberFormat="1" applyBorder="1" applyAlignment="1">
      <alignment/>
    </xf>
    <xf numFmtId="0" fontId="10" fillId="0" borderId="24" xfId="0" applyFont="1" applyBorder="1" applyAlignment="1">
      <alignment/>
    </xf>
    <xf numFmtId="14" fontId="10" fillId="0" borderId="24" xfId="0" applyNumberFormat="1" applyFont="1" applyBorder="1" applyAlignment="1">
      <alignment horizontal="right"/>
    </xf>
    <xf numFmtId="0" fontId="6" fillId="56" borderId="0" xfId="0" applyFont="1" applyFill="1" applyAlignment="1">
      <alignment horizontal="center"/>
    </xf>
    <xf numFmtId="164" fontId="6" fillId="56" borderId="0" xfId="0" applyNumberFormat="1" applyFont="1" applyFill="1" applyAlignment="1">
      <alignment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6" fillId="0" borderId="24" xfId="0" applyFont="1" applyBorder="1" applyAlignment="1">
      <alignment/>
    </xf>
    <xf numFmtId="14" fontId="6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2" fontId="0" fillId="0" borderId="21" xfId="0" applyNumberFormat="1" applyBorder="1" applyAlignment="1">
      <alignment/>
    </xf>
    <xf numFmtId="0" fontId="4" fillId="0" borderId="21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0" fillId="0" borderId="19" xfId="0" applyNumberFormat="1" applyBorder="1" applyAlignment="1">
      <alignment/>
    </xf>
    <xf numFmtId="0" fontId="4" fillId="0" borderId="19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14" fontId="11" fillId="0" borderId="24" xfId="0" applyNumberFormat="1" applyFont="1" applyBorder="1" applyAlignment="1">
      <alignment horizontal="right"/>
    </xf>
    <xf numFmtId="2" fontId="0" fillId="0" borderId="27" xfId="0" applyNumberFormat="1" applyBorder="1" applyAlignment="1">
      <alignment/>
    </xf>
    <xf numFmtId="2" fontId="13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4" fontId="0" fillId="0" borderId="24" xfId="0" applyNumberFormat="1" applyFont="1" applyBorder="1" applyAlignment="1">
      <alignment/>
    </xf>
    <xf numFmtId="2" fontId="13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right"/>
    </xf>
    <xf numFmtId="49" fontId="14" fillId="0" borderId="24" xfId="0" applyNumberFormat="1" applyFont="1" applyBorder="1" applyAlignment="1">
      <alignment horizontal="center"/>
    </xf>
    <xf numFmtId="2" fontId="0" fillId="0" borderId="24" xfId="0" applyNumberFormat="1" applyBorder="1" applyAlignment="1">
      <alignment/>
    </xf>
    <xf numFmtId="0" fontId="4" fillId="0" borderId="24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49" fontId="14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/>
    </xf>
    <xf numFmtId="0" fontId="5" fillId="0" borderId="24" xfId="0" applyFont="1" applyFill="1" applyBorder="1" applyAlignment="1">
      <alignment/>
    </xf>
    <xf numFmtId="2" fontId="6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4" xfId="0" applyFont="1" applyFill="1" applyBorder="1" applyAlignment="1">
      <alignment/>
    </xf>
    <xf numFmtId="0" fontId="5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0" fontId="11" fillId="0" borderId="24" xfId="0" applyFont="1" applyBorder="1" applyAlignment="1">
      <alignment horizontal="left"/>
    </xf>
    <xf numFmtId="2" fontId="5" fillId="0" borderId="24" xfId="0" applyNumberFormat="1" applyFont="1" applyBorder="1" applyAlignment="1">
      <alignment/>
    </xf>
    <xf numFmtId="0" fontId="11" fillId="0" borderId="24" xfId="0" applyFont="1" applyFill="1" applyBorder="1" applyAlignment="1">
      <alignment/>
    </xf>
    <xf numFmtId="0" fontId="10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>
      <alignment horizontal="righ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6" fillId="0" borderId="24" xfId="0" applyFont="1" applyFill="1" applyBorder="1" applyAlignment="1">
      <alignment/>
    </xf>
    <xf numFmtId="14" fontId="16" fillId="0" borderId="24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4" xfId="0" applyFont="1" applyBorder="1" applyAlignment="1" applyProtection="1">
      <alignment/>
      <protection locked="0"/>
    </xf>
    <xf numFmtId="0" fontId="6" fillId="0" borderId="24" xfId="0" applyFont="1" applyBorder="1" applyAlignment="1">
      <alignment/>
    </xf>
    <xf numFmtId="0" fontId="16" fillId="0" borderId="24" xfId="0" applyFont="1" applyFill="1" applyBorder="1" applyAlignment="1">
      <alignment/>
    </xf>
    <xf numFmtId="14" fontId="16" fillId="0" borderId="24" xfId="0" applyNumberFormat="1" applyFont="1" applyFill="1" applyBorder="1" applyAlignment="1">
      <alignment/>
    </xf>
    <xf numFmtId="0" fontId="6" fillId="0" borderId="24" xfId="0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6" fillId="0" borderId="24" xfId="0" applyFont="1" applyFill="1" applyBorder="1" applyAlignment="1">
      <alignment/>
    </xf>
    <xf numFmtId="0" fontId="17" fillId="0" borderId="24" xfId="0" applyFont="1" applyBorder="1" applyAlignment="1">
      <alignment horizontal="left"/>
    </xf>
    <xf numFmtId="2" fontId="0" fillId="0" borderId="24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1" fontId="6" fillId="0" borderId="24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1" fontId="6" fillId="0" borderId="24" xfId="0" applyNumberFormat="1" applyFont="1" applyFill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2" fontId="0" fillId="0" borderId="24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right"/>
    </xf>
    <xf numFmtId="0" fontId="0" fillId="0" borderId="24" xfId="0" applyFont="1" applyBorder="1" applyAlignment="1">
      <alignment horizontal="left"/>
    </xf>
    <xf numFmtId="2" fontId="0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20" fontId="0" fillId="0" borderId="24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 horizontal="right"/>
    </xf>
    <xf numFmtId="0" fontId="13" fillId="0" borderId="24" xfId="0" applyFont="1" applyFill="1" applyBorder="1" applyAlignment="1">
      <alignment/>
    </xf>
    <xf numFmtId="0" fontId="15" fillId="0" borderId="24" xfId="0" applyFont="1" applyBorder="1" applyAlignment="1">
      <alignment/>
    </xf>
    <xf numFmtId="0" fontId="14" fillId="0" borderId="24" xfId="0" applyFont="1" applyFill="1" applyBorder="1" applyAlignment="1">
      <alignment/>
    </xf>
    <xf numFmtId="14" fontId="13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4" xfId="0" applyFont="1" applyBorder="1" applyAlignment="1">
      <alignment/>
    </xf>
    <xf numFmtId="14" fontId="14" fillId="0" borderId="24" xfId="0" applyNumberFormat="1" applyFont="1" applyBorder="1" applyAlignment="1">
      <alignment/>
    </xf>
    <xf numFmtId="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13" fillId="0" borderId="24" xfId="0" applyNumberFormat="1" applyFont="1" applyBorder="1" applyAlignment="1">
      <alignment/>
    </xf>
    <xf numFmtId="14" fontId="6" fillId="0" borderId="24" xfId="0" applyNumberFormat="1" applyFont="1" applyBorder="1" applyAlignment="1">
      <alignment horizontal="right"/>
    </xf>
    <xf numFmtId="14" fontId="15" fillId="0" borderId="24" xfId="0" applyNumberFormat="1" applyFont="1" applyFill="1" applyBorder="1" applyAlignment="1">
      <alignment horizontal="right"/>
    </xf>
    <xf numFmtId="49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6" fontId="0" fillId="0" borderId="2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0" fontId="16" fillId="0" borderId="24" xfId="0" applyFont="1" applyBorder="1" applyAlignment="1">
      <alignment/>
    </xf>
    <xf numFmtId="14" fontId="16" fillId="0" borderId="24" xfId="0" applyNumberFormat="1" applyFont="1" applyFill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0" fontId="13" fillId="0" borderId="24" xfId="0" applyFont="1" applyFill="1" applyBorder="1" applyAlignment="1">
      <alignment/>
    </xf>
    <xf numFmtId="14" fontId="16" fillId="0" borderId="24" xfId="0" applyNumberFormat="1" applyFont="1" applyBorder="1" applyAlignment="1">
      <alignment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14" fontId="14" fillId="0" borderId="2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14" fontId="13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left"/>
    </xf>
    <xf numFmtId="0" fontId="13" fillId="0" borderId="24" xfId="0" applyFont="1" applyFill="1" applyBorder="1" applyAlignment="1">
      <alignment/>
    </xf>
    <xf numFmtId="14" fontId="13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left"/>
    </xf>
    <xf numFmtId="0" fontId="13" fillId="0" borderId="24" xfId="0" applyFont="1" applyBorder="1" applyAlignment="1">
      <alignment/>
    </xf>
    <xf numFmtId="14" fontId="13" fillId="0" borderId="24" xfId="0" applyNumberFormat="1" applyFont="1" applyBorder="1" applyAlignment="1">
      <alignment horizontal="right"/>
    </xf>
    <xf numFmtId="0" fontId="13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0" fontId="14" fillId="0" borderId="24" xfId="0" applyFont="1" applyFill="1" applyBorder="1" applyAlignment="1">
      <alignment/>
    </xf>
    <xf numFmtId="0" fontId="15" fillId="0" borderId="24" xfId="0" applyFont="1" applyBorder="1" applyAlignment="1">
      <alignment/>
    </xf>
    <xf numFmtId="14" fontId="15" fillId="0" borderId="24" xfId="0" applyNumberFormat="1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15" fillId="0" borderId="24" xfId="0" applyFont="1" applyFill="1" applyBorder="1" applyAlignment="1">
      <alignment/>
    </xf>
    <xf numFmtId="14" fontId="15" fillId="0" borderId="24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left"/>
    </xf>
    <xf numFmtId="49" fontId="5" fillId="0" borderId="24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left"/>
    </xf>
    <xf numFmtId="164" fontId="5" fillId="56" borderId="0" xfId="0" applyNumberFormat="1" applyFont="1" applyFill="1" applyAlignment="1">
      <alignment/>
    </xf>
    <xf numFmtId="0" fontId="5" fillId="58" borderId="0" xfId="0" applyFont="1" applyFill="1" applyAlignment="1">
      <alignment horizontal="center"/>
    </xf>
    <xf numFmtId="164" fontId="5" fillId="58" borderId="0" xfId="0" applyNumberFormat="1" applyFont="1" applyFill="1" applyAlignment="1">
      <alignment/>
    </xf>
    <xf numFmtId="0" fontId="6" fillId="58" borderId="0" xfId="0" applyFont="1" applyFill="1" applyAlignment="1">
      <alignment horizontal="center"/>
    </xf>
    <xf numFmtId="164" fontId="6" fillId="58" borderId="0" xfId="0" applyNumberFormat="1" applyFont="1" applyFill="1" applyAlignment="1">
      <alignment/>
    </xf>
    <xf numFmtId="0" fontId="5" fillId="58" borderId="0" xfId="0" applyNumberFormat="1" applyFont="1" applyFill="1" applyAlignment="1">
      <alignment horizontal="center"/>
    </xf>
    <xf numFmtId="0" fontId="6" fillId="58" borderId="0" xfId="0" applyNumberFormat="1" applyFont="1" applyFill="1" applyAlignment="1">
      <alignment horizontal="center"/>
    </xf>
    <xf numFmtId="1" fontId="1" fillId="57" borderId="0" xfId="0" applyNumberFormat="1" applyFont="1" applyFill="1" applyAlignment="1">
      <alignment/>
    </xf>
    <xf numFmtId="0" fontId="5" fillId="58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164" fontId="5" fillId="58" borderId="0" xfId="0" applyNumberFormat="1" applyFont="1" applyFill="1" applyAlignment="1">
      <alignment horizontal="center"/>
    </xf>
    <xf numFmtId="164" fontId="6" fillId="58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9" fontId="0" fillId="0" borderId="24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0" fontId="75" fillId="0" borderId="24" xfId="0" applyFont="1" applyBorder="1" applyAlignment="1">
      <alignment/>
    </xf>
    <xf numFmtId="14" fontId="75" fillId="0" borderId="24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right"/>
    </xf>
    <xf numFmtId="0" fontId="16" fillId="0" borderId="24" xfId="0" applyFont="1" applyFill="1" applyBorder="1" applyAlignment="1">
      <alignment/>
    </xf>
    <xf numFmtId="1" fontId="6" fillId="0" borderId="24" xfId="0" applyNumberFormat="1" applyFont="1" applyBorder="1" applyAlignment="1">
      <alignment/>
    </xf>
    <xf numFmtId="0" fontId="76" fillId="0" borderId="24" xfId="0" applyFont="1" applyBorder="1" applyAlignment="1">
      <alignment/>
    </xf>
    <xf numFmtId="14" fontId="76" fillId="0" borderId="24" xfId="0" applyNumberFormat="1" applyFont="1" applyBorder="1" applyAlignment="1">
      <alignment horizontal="right"/>
    </xf>
    <xf numFmtId="0" fontId="77" fillId="0" borderId="24" xfId="0" applyFont="1" applyBorder="1" applyAlignment="1">
      <alignment/>
    </xf>
    <xf numFmtId="14" fontId="77" fillId="0" borderId="24" xfId="0" applyNumberFormat="1" applyFont="1" applyBorder="1" applyAlignment="1">
      <alignment horizontal="right"/>
    </xf>
    <xf numFmtId="0" fontId="77" fillId="0" borderId="24" xfId="0" applyFont="1" applyFill="1" applyBorder="1" applyAlignment="1">
      <alignment horizontal="left"/>
    </xf>
    <xf numFmtId="0" fontId="78" fillId="0" borderId="24" xfId="0" applyFont="1" applyFill="1" applyBorder="1" applyAlignment="1">
      <alignment/>
    </xf>
    <xf numFmtId="14" fontId="78" fillId="0" borderId="24" xfId="0" applyNumberFormat="1" applyFont="1" applyFill="1" applyBorder="1" applyAlignment="1">
      <alignment horizontal="right"/>
    </xf>
    <xf numFmtId="0" fontId="77" fillId="0" borderId="24" xfId="0" applyFont="1" applyFill="1" applyBorder="1" applyAlignment="1">
      <alignment/>
    </xf>
    <xf numFmtId="14" fontId="77" fillId="0" borderId="24" xfId="0" applyNumberFormat="1" applyFont="1" applyFill="1" applyBorder="1" applyAlignment="1">
      <alignment horizontal="right"/>
    </xf>
    <xf numFmtId="0" fontId="1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79" fillId="0" borderId="24" xfId="0" applyFont="1" applyBorder="1" applyAlignment="1">
      <alignment/>
    </xf>
    <xf numFmtId="14" fontId="79" fillId="0" borderId="24" xfId="0" applyNumberFormat="1" applyFont="1" applyBorder="1" applyAlignment="1">
      <alignment horizontal="right"/>
    </xf>
    <xf numFmtId="0" fontId="79" fillId="0" borderId="24" xfId="0" applyFont="1" applyBorder="1" applyAlignment="1">
      <alignment horizontal="left"/>
    </xf>
    <xf numFmtId="0" fontId="10" fillId="0" borderId="24" xfId="0" applyNumberFormat="1" applyFont="1" applyFill="1" applyBorder="1" applyAlignment="1">
      <alignment/>
    </xf>
    <xf numFmtId="14" fontId="11" fillId="0" borderId="24" xfId="0" applyNumberFormat="1" applyFont="1" applyFill="1" applyBorder="1" applyAlignment="1">
      <alignment horizontal="right"/>
    </xf>
    <xf numFmtId="0" fontId="10" fillId="0" borderId="24" xfId="88" applyFont="1" applyBorder="1">
      <alignment/>
      <protection/>
    </xf>
    <xf numFmtId="14" fontId="10" fillId="0" borderId="24" xfId="88" applyNumberFormat="1" applyFont="1" applyBorder="1" applyAlignment="1">
      <alignment horizontal="right"/>
      <protection/>
    </xf>
    <xf numFmtId="0" fontId="10" fillId="0" borderId="24" xfId="88" applyFont="1" applyBorder="1" applyAlignment="1">
      <alignment horizontal="left"/>
      <protection/>
    </xf>
    <xf numFmtId="14" fontId="80" fillId="0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/>
    </xf>
    <xf numFmtId="14" fontId="9" fillId="0" borderId="24" xfId="0" applyNumberFormat="1" applyFont="1" applyFill="1" applyBorder="1" applyAlignment="1">
      <alignment horizontal="right"/>
    </xf>
    <xf numFmtId="0" fontId="80" fillId="0" borderId="24" xfId="0" applyFont="1" applyFill="1" applyBorder="1" applyAlignment="1">
      <alignment/>
    </xf>
    <xf numFmtId="14" fontId="10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9" fillId="59" borderId="24" xfId="0" applyFont="1" applyFill="1" applyBorder="1" applyAlignment="1">
      <alignment/>
    </xf>
    <xf numFmtId="14" fontId="9" fillId="59" borderId="24" xfId="0" applyNumberFormat="1" applyFont="1" applyFill="1" applyBorder="1" applyAlignment="1">
      <alignment/>
    </xf>
    <xf numFmtId="1" fontId="0" fillId="60" borderId="24" xfId="0" applyNumberFormat="1" applyFont="1" applyFill="1" applyBorder="1" applyAlignment="1">
      <alignment horizontal="center"/>
    </xf>
    <xf numFmtId="0" fontId="10" fillId="60" borderId="24" xfId="0" applyFont="1" applyFill="1" applyBorder="1" applyAlignment="1">
      <alignment/>
    </xf>
    <xf numFmtId="14" fontId="10" fillId="60" borderId="24" xfId="0" applyNumberFormat="1" applyFont="1" applyFill="1" applyBorder="1" applyAlignment="1">
      <alignment horizontal="right"/>
    </xf>
    <xf numFmtId="0" fontId="10" fillId="0" borderId="24" xfId="0" applyNumberFormat="1" applyFont="1" applyBorder="1" applyAlignment="1">
      <alignment/>
    </xf>
    <xf numFmtId="0" fontId="11" fillId="0" borderId="24" xfId="0" applyFont="1" applyFill="1" applyBorder="1" applyAlignment="1">
      <alignment horizontal="left"/>
    </xf>
    <xf numFmtId="0" fontId="75" fillId="0" borderId="24" xfId="0" applyFont="1" applyFill="1" applyBorder="1" applyAlignment="1">
      <alignment/>
    </xf>
    <xf numFmtId="14" fontId="75" fillId="0" borderId="24" xfId="0" applyNumberFormat="1" applyFont="1" applyFill="1" applyBorder="1" applyAlignment="1">
      <alignment horizontal="right"/>
    </xf>
    <xf numFmtId="0" fontId="75" fillId="0" borderId="24" xfId="0" applyFont="1" applyFill="1" applyBorder="1" applyAlignment="1">
      <alignment horizontal="left"/>
    </xf>
    <xf numFmtId="49" fontId="8" fillId="0" borderId="24" xfId="0" applyNumberFormat="1" applyFont="1" applyBorder="1" applyAlignment="1">
      <alignment/>
    </xf>
    <xf numFmtId="0" fontId="80" fillId="0" borderId="24" xfId="0" applyFont="1" applyBorder="1" applyAlignment="1">
      <alignment/>
    </xf>
    <xf numFmtId="14" fontId="80" fillId="0" borderId="24" xfId="0" applyNumberFormat="1" applyFont="1" applyBorder="1" applyAlignment="1">
      <alignment horizontal="right"/>
    </xf>
    <xf numFmtId="0" fontId="81" fillId="0" borderId="24" xfId="0" applyFont="1" applyBorder="1" applyAlignment="1">
      <alignment/>
    </xf>
    <xf numFmtId="14" fontId="81" fillId="0" borderId="24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" fontId="6" fillId="0" borderId="0" xfId="0" applyNumberFormat="1" applyFont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0" fillId="59" borderId="24" xfId="0" applyFont="1" applyFill="1" applyBorder="1" applyAlignment="1">
      <alignment/>
    </xf>
    <xf numFmtId="14" fontId="80" fillId="59" borderId="24" xfId="0" applyNumberFormat="1" applyFont="1" applyFill="1" applyBorder="1" applyAlignment="1">
      <alignment horizontal="right"/>
    </xf>
    <xf numFmtId="0" fontId="10" fillId="59" borderId="24" xfId="0" applyFont="1" applyFill="1" applyBorder="1" applyAlignment="1">
      <alignment/>
    </xf>
    <xf numFmtId="14" fontId="10" fillId="59" borderId="24" xfId="0" applyNumberFormat="1" applyFont="1" applyFill="1" applyBorder="1" applyAlignment="1">
      <alignment horizontal="right"/>
    </xf>
    <xf numFmtId="0" fontId="10" fillId="59" borderId="24" xfId="0" applyFont="1" applyFill="1" applyBorder="1" applyAlignment="1">
      <alignment horizontal="left"/>
    </xf>
    <xf numFmtId="0" fontId="11" fillId="60" borderId="24" xfId="0" applyFont="1" applyFill="1" applyBorder="1" applyAlignment="1">
      <alignment/>
    </xf>
    <xf numFmtId="0" fontId="75" fillId="59" borderId="24" xfId="0" applyFont="1" applyFill="1" applyBorder="1" applyAlignment="1">
      <alignment/>
    </xf>
    <xf numFmtId="14" fontId="75" fillId="59" borderId="24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9" fillId="60" borderId="24" xfId="0" applyFont="1" applyFill="1" applyBorder="1" applyAlignment="1">
      <alignment/>
    </xf>
    <xf numFmtId="0" fontId="79" fillId="61" borderId="24" xfId="52" applyFont="1" applyFill="1" applyBorder="1" applyAlignment="1">
      <alignment/>
    </xf>
    <xf numFmtId="14" fontId="79" fillId="61" borderId="24" xfId="52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82" fillId="0" borderId="24" xfId="0" applyFont="1" applyBorder="1" applyAlignment="1">
      <alignment/>
    </xf>
    <xf numFmtId="14" fontId="82" fillId="0" borderId="24" xfId="0" applyNumberFormat="1" applyFont="1" applyBorder="1" applyAlignment="1">
      <alignment horizontal="right"/>
    </xf>
    <xf numFmtId="0" fontId="83" fillId="0" borderId="24" xfId="0" applyFont="1" applyBorder="1" applyAlignment="1">
      <alignment/>
    </xf>
    <xf numFmtId="0" fontId="10" fillId="62" borderId="24" xfId="0" applyFont="1" applyFill="1" applyBorder="1" applyAlignment="1">
      <alignment/>
    </xf>
    <xf numFmtId="14" fontId="10" fillId="62" borderId="24" xfId="0" applyNumberFormat="1" applyFont="1" applyFill="1" applyBorder="1" applyAlignment="1">
      <alignment horizontal="right"/>
    </xf>
    <xf numFmtId="0" fontId="10" fillId="62" borderId="24" xfId="0" applyFont="1" applyFill="1" applyBorder="1" applyAlignment="1">
      <alignment horizontal="left"/>
    </xf>
    <xf numFmtId="0" fontId="80" fillId="62" borderId="24" xfId="0" applyFont="1" applyFill="1" applyBorder="1" applyAlignment="1">
      <alignment/>
    </xf>
    <xf numFmtId="14" fontId="80" fillId="62" borderId="24" xfId="0" applyNumberFormat="1" applyFont="1" applyFill="1" applyBorder="1" applyAlignment="1">
      <alignment horizontal="right"/>
    </xf>
    <xf numFmtId="0" fontId="76" fillId="0" borderId="0" xfId="0" applyFont="1" applyAlignment="1">
      <alignment/>
    </xf>
    <xf numFmtId="14" fontId="76" fillId="0" borderId="0" xfId="0" applyNumberFormat="1" applyFont="1" applyAlignment="1">
      <alignment horizontal="right"/>
    </xf>
    <xf numFmtId="0" fontId="75" fillId="60" borderId="24" xfId="0" applyFont="1" applyFill="1" applyBorder="1" applyAlignment="1">
      <alignment/>
    </xf>
    <xf numFmtId="14" fontId="75" fillId="60" borderId="24" xfId="0" applyNumberFormat="1" applyFont="1" applyFill="1" applyBorder="1" applyAlignment="1">
      <alignment horizontal="right"/>
    </xf>
    <xf numFmtId="0" fontId="80" fillId="60" borderId="24" xfId="0" applyFont="1" applyFill="1" applyBorder="1" applyAlignment="1">
      <alignment/>
    </xf>
    <xf numFmtId="14" fontId="80" fillId="60" borderId="24" xfId="0" applyNumberFormat="1" applyFont="1" applyFill="1" applyBorder="1" applyAlignment="1">
      <alignment horizontal="right"/>
    </xf>
    <xf numFmtId="0" fontId="10" fillId="0" borderId="24" xfId="0" applyFont="1" applyBorder="1" applyAlignment="1">
      <alignment/>
    </xf>
    <xf numFmtId="14" fontId="80" fillId="0" borderId="0" xfId="0" applyNumberFormat="1" applyFont="1" applyFill="1" applyBorder="1" applyAlignment="1">
      <alignment horizontal="right"/>
    </xf>
    <xf numFmtId="0" fontId="10" fillId="60" borderId="24" xfId="0" applyFont="1" applyFill="1" applyBorder="1" applyAlignment="1">
      <alignment horizontal="left"/>
    </xf>
    <xf numFmtId="1" fontId="0" fillId="0" borderId="24" xfId="0" applyNumberFormat="1" applyFont="1" applyBorder="1" applyAlignment="1">
      <alignment/>
    </xf>
    <xf numFmtId="49" fontId="0" fillId="60" borderId="24" xfId="0" applyNumberFormat="1" applyFont="1" applyFill="1" applyBorder="1" applyAlignment="1">
      <alignment horizontal="center"/>
    </xf>
    <xf numFmtId="2" fontId="6" fillId="0" borderId="3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14" fontId="9" fillId="0" borderId="24" xfId="0" applyNumberFormat="1" applyFont="1" applyFill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0" xfId="60"/>
    <cellStyle name="Currency0" xfId="61"/>
    <cellStyle name="Comma" xfId="62"/>
    <cellStyle name="Comma [0]" xfId="63"/>
    <cellStyle name="Date" xfId="64"/>
    <cellStyle name="Explanatory Text 2" xfId="65"/>
    <cellStyle name="Fixed" xfId="66"/>
    <cellStyle name="Good 2" xfId="67"/>
    <cellStyle name="Heading 1 2" xfId="68"/>
    <cellStyle name="Heading 2 2" xfId="69"/>
    <cellStyle name="Heading 3 2" xfId="70"/>
    <cellStyle name="Heading 4 2" xfId="71"/>
    <cellStyle name="Hyperlink 2" xfId="72"/>
    <cellStyle name="Hyperlink" xfId="73"/>
    <cellStyle name="Check Cell 2" xfId="74"/>
    <cellStyle name="Chybně" xfId="75"/>
    <cellStyle name="Input 2" xfId="76"/>
    <cellStyle name="Kontrolní buňka" xfId="77"/>
    <cellStyle name="Linked Cell 2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 2" xfId="86"/>
    <cellStyle name="Neutrální" xfId="87"/>
    <cellStyle name="Normal 2" xfId="88"/>
    <cellStyle name="Note 2" xfId="89"/>
    <cellStyle name="Output 2" xfId="90"/>
    <cellStyle name="Followed Hyperlink" xfId="91"/>
    <cellStyle name="Poznámka" xfId="92"/>
    <cellStyle name="Percent" xfId="93"/>
    <cellStyle name="Propojená buňka" xfId="94"/>
    <cellStyle name="Správně" xfId="95"/>
    <cellStyle name="Text upozornění" xfId="96"/>
    <cellStyle name="Title 2" xfId="97"/>
    <cellStyle name="Total 2" xfId="98"/>
    <cellStyle name="Vstup" xfId="99"/>
    <cellStyle name="Výpočet" xfId="100"/>
    <cellStyle name="Výstup" xfId="101"/>
    <cellStyle name="Vysvětlující text" xfId="102"/>
    <cellStyle name="Warning Text 2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33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3.75390625" style="40" customWidth="1"/>
    <col min="2" max="2" width="4.375" style="40" customWidth="1"/>
    <col min="3" max="3" width="6.125" style="461" customWidth="1"/>
    <col min="4" max="4" width="21.00390625" style="40" customWidth="1"/>
    <col min="5" max="5" width="10.125" style="40" bestFit="1" customWidth="1"/>
    <col min="6" max="6" width="26.75390625" style="40" customWidth="1"/>
    <col min="7" max="7" width="4.75390625" style="2" customWidth="1"/>
    <col min="8" max="8" width="9.125" style="40" customWidth="1"/>
    <col min="9" max="9" width="8.875" style="55" customWidth="1"/>
    <col min="10" max="10" width="6.00390625" style="56" customWidth="1"/>
    <col min="11" max="11" width="10.125" style="40" bestFit="1" customWidth="1"/>
    <col min="12" max="12" width="4.75390625" style="40" customWidth="1"/>
    <col min="13" max="13" width="6.625" style="40" bestFit="1" customWidth="1"/>
    <col min="14" max="14" width="4.75390625" style="40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458"/>
      <c r="D1" s="36"/>
      <c r="E1" s="36"/>
      <c r="F1" s="36"/>
      <c r="G1" s="5"/>
      <c r="H1" s="6" t="s">
        <v>51</v>
      </c>
      <c r="I1" s="37"/>
      <c r="J1" s="38"/>
      <c r="K1" s="39"/>
      <c r="L1" s="117" t="s">
        <v>179</v>
      </c>
      <c r="M1" s="118" t="s">
        <v>180</v>
      </c>
      <c r="N1" s="117" t="s">
        <v>179</v>
      </c>
      <c r="O1" s="118" t="s">
        <v>180</v>
      </c>
    </row>
    <row r="2" spans="1:15" ht="12.75">
      <c r="A2" s="7" t="s">
        <v>534</v>
      </c>
      <c r="B2" s="12"/>
      <c r="C2" s="459"/>
      <c r="D2" s="39"/>
      <c r="E2" s="39"/>
      <c r="F2" s="39"/>
      <c r="G2" s="8"/>
      <c r="H2" s="12" t="s">
        <v>0</v>
      </c>
      <c r="I2" s="41"/>
      <c r="J2" s="42"/>
      <c r="K2" s="39"/>
      <c r="L2" s="115">
        <v>35</v>
      </c>
      <c r="M2" s="116">
        <v>0.9859</v>
      </c>
      <c r="N2" s="115">
        <v>35</v>
      </c>
      <c r="O2" s="116">
        <v>0.989</v>
      </c>
    </row>
    <row r="3" spans="1:15" ht="12.75">
      <c r="A3" s="9" t="s">
        <v>193</v>
      </c>
      <c r="B3" s="1"/>
      <c r="C3" s="460"/>
      <c r="D3" s="43"/>
      <c r="E3" s="43"/>
      <c r="F3" s="43"/>
      <c r="G3" s="3"/>
      <c r="H3" s="1"/>
      <c r="I3" s="44"/>
      <c r="J3" s="45"/>
      <c r="K3" s="39"/>
      <c r="L3" s="107">
        <v>36</v>
      </c>
      <c r="M3" s="103">
        <v>0.9801</v>
      </c>
      <c r="N3" s="107">
        <v>36</v>
      </c>
      <c r="O3" s="103">
        <v>0.982</v>
      </c>
    </row>
    <row r="4" spans="1:15" ht="17.25" customHeight="1">
      <c r="A4" s="466" t="s">
        <v>52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7">
        <v>37</v>
      </c>
      <c r="M4" s="103">
        <v>0.9743</v>
      </c>
      <c r="N4" s="107">
        <v>37</v>
      </c>
      <c r="O4" s="103">
        <v>0.9749</v>
      </c>
    </row>
    <row r="5" spans="1:15" ht="12.75" customHeight="1">
      <c r="A5" s="10" t="s">
        <v>2</v>
      </c>
      <c r="B5" s="10" t="s">
        <v>11</v>
      </c>
      <c r="C5" s="16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10" t="s">
        <v>6</v>
      </c>
      <c r="L5" s="107">
        <v>38</v>
      </c>
      <c r="M5" s="103">
        <v>0.9684</v>
      </c>
      <c r="N5" s="107">
        <v>38</v>
      </c>
      <c r="O5" s="103">
        <v>0.9679</v>
      </c>
    </row>
    <row r="6" spans="1:15" ht="12.75">
      <c r="A6" s="10"/>
      <c r="B6" s="26"/>
      <c r="C6" s="101">
        <v>8.25</v>
      </c>
      <c r="D6" s="155" t="s">
        <v>496</v>
      </c>
      <c r="E6" s="156" t="s">
        <v>497</v>
      </c>
      <c r="F6" s="155" t="s">
        <v>498</v>
      </c>
      <c r="G6" s="10">
        <f aca="true" t="shared" si="0" ref="G6:G37">TRUNC((K6-E6)/365.25)</f>
        <v>61</v>
      </c>
      <c r="H6" s="16">
        <v>8.13</v>
      </c>
      <c r="I6" s="46">
        <f aca="true" t="shared" si="1" ref="I6:I37">CEILING(H6*(VLOOKUP(G6,$L$1:$M$67,2,0)),0.01)</f>
        <v>6.79</v>
      </c>
      <c r="J6" s="50"/>
      <c r="K6" s="51">
        <v>42441</v>
      </c>
      <c r="L6" s="107">
        <v>86</v>
      </c>
      <c r="M6" s="103">
        <v>0.6275</v>
      </c>
      <c r="N6" s="107">
        <v>86</v>
      </c>
      <c r="O6" s="103">
        <v>0.558</v>
      </c>
    </row>
    <row r="7" spans="1:15" ht="12.75">
      <c r="A7" s="10"/>
      <c r="B7" s="25"/>
      <c r="C7" s="264">
        <v>10.15</v>
      </c>
      <c r="D7" s="155" t="s">
        <v>87</v>
      </c>
      <c r="E7" s="156">
        <v>13012</v>
      </c>
      <c r="F7" s="155" t="s">
        <v>88</v>
      </c>
      <c r="G7" s="10">
        <f t="shared" si="0"/>
        <v>80</v>
      </c>
      <c r="H7" s="16">
        <v>10.05</v>
      </c>
      <c r="I7" s="46">
        <f t="shared" si="1"/>
        <v>7</v>
      </c>
      <c r="J7" s="50"/>
      <c r="K7" s="51">
        <v>42441</v>
      </c>
      <c r="L7" s="107">
        <v>56</v>
      </c>
      <c r="M7" s="103">
        <v>0.8637</v>
      </c>
      <c r="N7" s="107">
        <v>56</v>
      </c>
      <c r="O7" s="103">
        <v>0.8412</v>
      </c>
    </row>
    <row r="8" spans="1:15" ht="12.75">
      <c r="A8" s="10"/>
      <c r="B8" s="26"/>
      <c r="C8" s="264">
        <v>8.34</v>
      </c>
      <c r="D8" s="155" t="s">
        <v>76</v>
      </c>
      <c r="E8" s="156" t="s">
        <v>211</v>
      </c>
      <c r="F8" s="155" t="s">
        <v>212</v>
      </c>
      <c r="G8" s="10">
        <f t="shared" si="0"/>
        <v>60</v>
      </c>
      <c r="H8" s="16">
        <v>8.47</v>
      </c>
      <c r="I8" s="46">
        <f t="shared" si="1"/>
        <v>7.12</v>
      </c>
      <c r="J8" s="50"/>
      <c r="K8" s="51">
        <v>42441</v>
      </c>
      <c r="L8" s="107">
        <v>46</v>
      </c>
      <c r="M8" s="103">
        <v>0.9219</v>
      </c>
      <c r="N8" s="107">
        <v>46</v>
      </c>
      <c r="O8" s="103">
        <v>0.9116</v>
      </c>
    </row>
    <row r="9" spans="1:15" ht="12.75">
      <c r="A9" s="10"/>
      <c r="B9" s="26"/>
      <c r="C9" s="250">
        <v>9.58</v>
      </c>
      <c r="D9" s="155" t="s">
        <v>81</v>
      </c>
      <c r="E9" s="156">
        <v>17646</v>
      </c>
      <c r="F9" s="220" t="s">
        <v>538</v>
      </c>
      <c r="G9" s="10">
        <f t="shared" si="0"/>
        <v>67</v>
      </c>
      <c r="H9" s="16">
        <v>9.05</v>
      </c>
      <c r="I9" s="46">
        <f t="shared" si="1"/>
        <v>7.22</v>
      </c>
      <c r="J9" s="50"/>
      <c r="K9" s="51">
        <v>42441</v>
      </c>
      <c r="L9" s="107">
        <v>47</v>
      </c>
      <c r="M9" s="103">
        <v>0.9161</v>
      </c>
      <c r="N9" s="107">
        <v>47</v>
      </c>
      <c r="O9" s="103">
        <v>0.9045</v>
      </c>
    </row>
    <row r="10" spans="1:15" ht="12.75">
      <c r="A10" s="10"/>
      <c r="B10" s="25"/>
      <c r="C10" s="264">
        <v>9.2</v>
      </c>
      <c r="D10" s="155" t="s">
        <v>451</v>
      </c>
      <c r="E10" s="156" t="s">
        <v>452</v>
      </c>
      <c r="F10" s="155" t="s">
        <v>83</v>
      </c>
      <c r="G10" s="10">
        <f t="shared" si="0"/>
        <v>73</v>
      </c>
      <c r="H10" s="16">
        <v>9.6</v>
      </c>
      <c r="I10" s="46">
        <f t="shared" si="1"/>
        <v>7.25</v>
      </c>
      <c r="J10" s="50"/>
      <c r="K10" s="51">
        <v>42441</v>
      </c>
      <c r="L10" s="115">
        <v>75</v>
      </c>
      <c r="M10" s="116">
        <v>0.7399</v>
      </c>
      <c r="N10" s="115">
        <v>75</v>
      </c>
      <c r="O10" s="116">
        <v>0.694</v>
      </c>
    </row>
    <row r="11" spans="1:15" ht="12.75">
      <c r="A11" s="10"/>
      <c r="B11" s="25"/>
      <c r="C11" s="101">
        <v>7.39</v>
      </c>
      <c r="D11" s="422" t="s">
        <v>601</v>
      </c>
      <c r="E11" s="423">
        <v>27883</v>
      </c>
      <c r="F11" s="422" t="s">
        <v>602</v>
      </c>
      <c r="G11" s="10">
        <f t="shared" si="0"/>
        <v>39</v>
      </c>
      <c r="H11" s="16">
        <v>7.55</v>
      </c>
      <c r="I11" s="46">
        <f t="shared" si="1"/>
        <v>7.2700000000000005</v>
      </c>
      <c r="J11" s="50"/>
      <c r="K11" s="51">
        <v>42441</v>
      </c>
      <c r="L11" s="107">
        <v>59</v>
      </c>
      <c r="M11" s="103">
        <v>0.8462</v>
      </c>
      <c r="N11" s="107">
        <v>59</v>
      </c>
      <c r="O11" s="103">
        <v>0.82</v>
      </c>
    </row>
    <row r="12" spans="1:15" ht="12.75">
      <c r="A12" s="10"/>
      <c r="B12" s="26"/>
      <c r="C12" s="46">
        <v>7.8</v>
      </c>
      <c r="D12" s="155" t="s">
        <v>651</v>
      </c>
      <c r="E12" s="156">
        <v>26628</v>
      </c>
      <c r="F12" s="221" t="s">
        <v>88</v>
      </c>
      <c r="G12" s="10">
        <f t="shared" si="0"/>
        <v>43</v>
      </c>
      <c r="H12" s="16">
        <v>7.74</v>
      </c>
      <c r="I12" s="46">
        <f t="shared" si="1"/>
        <v>7.28</v>
      </c>
      <c r="J12" s="50"/>
      <c r="K12" s="51">
        <v>42441</v>
      </c>
      <c r="L12" s="107">
        <v>44</v>
      </c>
      <c r="M12" s="103">
        <v>0.9335</v>
      </c>
      <c r="N12" s="107">
        <v>44</v>
      </c>
      <c r="O12" s="103">
        <v>0.9256</v>
      </c>
    </row>
    <row r="13" spans="1:15" ht="12.75">
      <c r="A13" s="10"/>
      <c r="B13" s="25"/>
      <c r="C13" s="264">
        <v>8.88</v>
      </c>
      <c r="D13" s="441" t="s">
        <v>658</v>
      </c>
      <c r="E13" s="442">
        <v>18040</v>
      </c>
      <c r="F13" s="441" t="s">
        <v>659</v>
      </c>
      <c r="G13" s="10">
        <f t="shared" si="0"/>
        <v>66</v>
      </c>
      <c r="H13" s="16">
        <v>9.13</v>
      </c>
      <c r="I13" s="46">
        <f t="shared" si="1"/>
        <v>7.34</v>
      </c>
      <c r="J13" s="50"/>
      <c r="K13" s="51">
        <v>42441</v>
      </c>
      <c r="L13" s="115">
        <v>45</v>
      </c>
      <c r="M13" s="116">
        <v>0.9277</v>
      </c>
      <c r="N13" s="115">
        <v>45</v>
      </c>
      <c r="O13" s="116">
        <v>0.9186</v>
      </c>
    </row>
    <row r="14" spans="1:15" ht="12.75">
      <c r="A14" s="10"/>
      <c r="B14" s="25"/>
      <c r="C14" s="101">
        <v>8.55</v>
      </c>
      <c r="D14" s="155" t="s">
        <v>352</v>
      </c>
      <c r="E14" s="156" t="s">
        <v>353</v>
      </c>
      <c r="F14" s="155" t="s">
        <v>354</v>
      </c>
      <c r="G14" s="10">
        <f t="shared" si="0"/>
        <v>58</v>
      </c>
      <c r="H14" s="16">
        <v>8.61</v>
      </c>
      <c r="I14" s="46">
        <f t="shared" si="1"/>
        <v>7.34</v>
      </c>
      <c r="J14" s="50"/>
      <c r="K14" s="51">
        <v>42441</v>
      </c>
      <c r="L14" s="115">
        <v>70</v>
      </c>
      <c r="M14" s="116">
        <v>0.7772</v>
      </c>
      <c r="N14" s="115">
        <v>70</v>
      </c>
      <c r="O14" s="116">
        <v>0.7386</v>
      </c>
    </row>
    <row r="15" spans="1:15" ht="12.75">
      <c r="A15" s="10"/>
      <c r="B15" s="25"/>
      <c r="C15" s="264">
        <v>8.16</v>
      </c>
      <c r="D15" s="155" t="s">
        <v>106</v>
      </c>
      <c r="E15" s="156" t="s">
        <v>215</v>
      </c>
      <c r="F15" s="221" t="s">
        <v>216</v>
      </c>
      <c r="G15" s="10">
        <f t="shared" si="0"/>
        <v>49</v>
      </c>
      <c r="H15" s="16">
        <v>8.13</v>
      </c>
      <c r="I15" s="46">
        <f t="shared" si="1"/>
        <v>7.36</v>
      </c>
      <c r="J15" s="50"/>
      <c r="K15" s="51">
        <v>42441</v>
      </c>
      <c r="L15" s="107">
        <v>69</v>
      </c>
      <c r="M15" s="103">
        <v>0.7838</v>
      </c>
      <c r="N15" s="107">
        <v>69</v>
      </c>
      <c r="O15" s="103">
        <v>0.7464</v>
      </c>
    </row>
    <row r="16" spans="1:15" ht="12.75">
      <c r="A16" s="10"/>
      <c r="B16" s="25"/>
      <c r="C16" s="46">
        <v>9.55</v>
      </c>
      <c r="D16" s="155" t="s">
        <v>421</v>
      </c>
      <c r="E16" s="156">
        <v>15084</v>
      </c>
      <c r="F16" s="221" t="s">
        <v>250</v>
      </c>
      <c r="G16" s="10">
        <f t="shared" si="0"/>
        <v>74</v>
      </c>
      <c r="H16" s="16">
        <v>9.85</v>
      </c>
      <c r="I16" s="46">
        <f t="shared" si="1"/>
        <v>7.37</v>
      </c>
      <c r="J16" s="50"/>
      <c r="K16" s="51">
        <v>42441</v>
      </c>
      <c r="L16" s="107">
        <v>73</v>
      </c>
      <c r="M16" s="103">
        <v>0.7548</v>
      </c>
      <c r="N16" s="107">
        <v>73</v>
      </c>
      <c r="O16" s="103">
        <v>0.7118</v>
      </c>
    </row>
    <row r="17" spans="1:15" ht="12.75">
      <c r="A17" s="10"/>
      <c r="B17" s="25"/>
      <c r="C17" s="264">
        <v>9</v>
      </c>
      <c r="D17" s="155" t="s">
        <v>124</v>
      </c>
      <c r="E17" s="156" t="s">
        <v>222</v>
      </c>
      <c r="F17" s="155" t="s">
        <v>123</v>
      </c>
      <c r="G17" s="10">
        <f t="shared" si="0"/>
        <v>69</v>
      </c>
      <c r="H17" s="16">
        <v>9.44</v>
      </c>
      <c r="I17" s="46">
        <f t="shared" si="1"/>
        <v>7.4</v>
      </c>
      <c r="J17" s="50"/>
      <c r="K17" s="51">
        <v>42441</v>
      </c>
      <c r="L17" s="107">
        <v>52</v>
      </c>
      <c r="M17" s="103">
        <v>0.887</v>
      </c>
      <c r="N17" s="107">
        <v>52</v>
      </c>
      <c r="O17" s="103">
        <v>0.8693</v>
      </c>
    </row>
    <row r="18" spans="1:15" ht="12.75">
      <c r="A18" s="10"/>
      <c r="B18" s="25"/>
      <c r="C18" s="264">
        <v>8.4</v>
      </c>
      <c r="D18" s="411" t="s">
        <v>586</v>
      </c>
      <c r="E18" s="412">
        <v>24829</v>
      </c>
      <c r="F18" s="411" t="s">
        <v>72</v>
      </c>
      <c r="G18" s="10">
        <f t="shared" si="0"/>
        <v>48</v>
      </c>
      <c r="H18" s="16">
        <v>8.2</v>
      </c>
      <c r="I18" s="46">
        <f t="shared" si="1"/>
        <v>7.47</v>
      </c>
      <c r="J18" s="50"/>
      <c r="K18" s="51">
        <v>42441</v>
      </c>
      <c r="L18" s="115">
        <v>60</v>
      </c>
      <c r="M18" s="116">
        <v>0.8404</v>
      </c>
      <c r="N18" s="115">
        <v>60</v>
      </c>
      <c r="O18" s="116">
        <v>0.813</v>
      </c>
    </row>
    <row r="19" spans="1:15" ht="12.75">
      <c r="A19" s="10"/>
      <c r="B19" s="25"/>
      <c r="C19" s="46">
        <v>7.62</v>
      </c>
      <c r="D19" s="155" t="s">
        <v>374</v>
      </c>
      <c r="E19" s="156">
        <v>27582</v>
      </c>
      <c r="F19" s="221" t="s">
        <v>85</v>
      </c>
      <c r="G19" s="10">
        <f t="shared" si="0"/>
        <v>40</v>
      </c>
      <c r="H19" s="16">
        <v>7.81</v>
      </c>
      <c r="I19" s="46">
        <f t="shared" si="1"/>
        <v>7.48</v>
      </c>
      <c r="J19" s="50"/>
      <c r="K19" s="51">
        <v>42441</v>
      </c>
      <c r="L19" s="107">
        <v>74</v>
      </c>
      <c r="M19" s="103">
        <v>0.7474</v>
      </c>
      <c r="N19" s="107">
        <v>74</v>
      </c>
      <c r="O19" s="103">
        <v>0.7029</v>
      </c>
    </row>
    <row r="20" spans="1:15" ht="12.75">
      <c r="A20" s="10"/>
      <c r="B20" s="25"/>
      <c r="C20" s="250">
        <v>7.63</v>
      </c>
      <c r="D20" s="86" t="s">
        <v>495</v>
      </c>
      <c r="E20" s="156">
        <v>28630</v>
      </c>
      <c r="F20" s="155" t="s">
        <v>85</v>
      </c>
      <c r="G20" s="10">
        <f t="shared" si="0"/>
        <v>37</v>
      </c>
      <c r="H20" s="16">
        <v>7.69</v>
      </c>
      <c r="I20" s="46">
        <f t="shared" si="1"/>
        <v>7.5</v>
      </c>
      <c r="J20" s="50"/>
      <c r="K20" s="51">
        <v>42441</v>
      </c>
      <c r="L20" s="107">
        <v>66</v>
      </c>
      <c r="M20" s="103">
        <v>0.8035</v>
      </c>
      <c r="N20" s="107">
        <v>66</v>
      </c>
      <c r="O20" s="103">
        <v>0.77</v>
      </c>
    </row>
    <row r="21" spans="1:15" ht="12.75">
      <c r="A21" s="10"/>
      <c r="B21" s="25"/>
      <c r="C21" s="264">
        <v>8.48</v>
      </c>
      <c r="D21" s="155" t="s">
        <v>447</v>
      </c>
      <c r="E21" s="156">
        <v>24416</v>
      </c>
      <c r="F21" s="155" t="s">
        <v>448</v>
      </c>
      <c r="G21" s="10">
        <f t="shared" si="0"/>
        <v>49</v>
      </c>
      <c r="H21" s="16">
        <v>8.3</v>
      </c>
      <c r="I21" s="46">
        <f t="shared" si="1"/>
        <v>7.51</v>
      </c>
      <c r="J21" s="50"/>
      <c r="K21" s="51">
        <v>42441</v>
      </c>
      <c r="L21" s="107">
        <v>68</v>
      </c>
      <c r="M21" s="103">
        <v>0.7904</v>
      </c>
      <c r="N21" s="107">
        <v>68</v>
      </c>
      <c r="O21" s="103">
        <v>0.7543</v>
      </c>
    </row>
    <row r="22" spans="1:15" ht="12.75">
      <c r="A22" s="10"/>
      <c r="B22" s="25"/>
      <c r="C22" s="46">
        <v>8.4</v>
      </c>
      <c r="D22" s="155" t="s">
        <v>173</v>
      </c>
      <c r="E22" s="156" t="s">
        <v>239</v>
      </c>
      <c r="F22" s="221" t="s">
        <v>650</v>
      </c>
      <c r="G22" s="10">
        <f t="shared" si="0"/>
        <v>56</v>
      </c>
      <c r="H22" s="16">
        <v>8.74</v>
      </c>
      <c r="I22" s="46">
        <f t="shared" si="1"/>
        <v>7.55</v>
      </c>
      <c r="J22" s="50"/>
      <c r="K22" s="51">
        <v>42441</v>
      </c>
      <c r="L22" s="115">
        <v>55</v>
      </c>
      <c r="M22" s="116">
        <v>0.8695</v>
      </c>
      <c r="N22" s="115">
        <v>55</v>
      </c>
      <c r="O22" s="116">
        <v>0.8482</v>
      </c>
    </row>
    <row r="23" spans="1:15" ht="12.75">
      <c r="A23" s="10"/>
      <c r="B23" s="25"/>
      <c r="C23" s="264">
        <v>8.06</v>
      </c>
      <c r="D23" s="155" t="s">
        <v>175</v>
      </c>
      <c r="E23" s="156" t="s">
        <v>213</v>
      </c>
      <c r="F23" s="221" t="s">
        <v>88</v>
      </c>
      <c r="G23" s="10">
        <f t="shared" si="0"/>
        <v>44</v>
      </c>
      <c r="H23" s="16">
        <v>8.1</v>
      </c>
      <c r="I23" s="46">
        <f t="shared" si="1"/>
        <v>7.57</v>
      </c>
      <c r="J23" s="50"/>
      <c r="K23" s="51">
        <v>42441</v>
      </c>
      <c r="L23" s="107">
        <v>71</v>
      </c>
      <c r="M23" s="103">
        <v>0.7697</v>
      </c>
      <c r="N23" s="107">
        <v>71</v>
      </c>
      <c r="O23" s="103">
        <v>0.7297</v>
      </c>
    </row>
    <row r="24" spans="1:15" ht="12.75">
      <c r="A24" s="10"/>
      <c r="B24" s="26"/>
      <c r="C24" s="264">
        <v>8.6</v>
      </c>
      <c r="D24" s="155" t="s">
        <v>359</v>
      </c>
      <c r="E24" s="156" t="s">
        <v>360</v>
      </c>
      <c r="F24" s="221" t="s">
        <v>361</v>
      </c>
      <c r="G24" s="10">
        <f t="shared" si="0"/>
        <v>54</v>
      </c>
      <c r="H24" s="16">
        <v>8.66</v>
      </c>
      <c r="I24" s="46">
        <f t="shared" si="1"/>
        <v>7.59</v>
      </c>
      <c r="J24" s="50"/>
      <c r="K24" s="51">
        <v>42441</v>
      </c>
      <c r="L24" s="107">
        <v>67</v>
      </c>
      <c r="M24" s="103">
        <v>0.7969</v>
      </c>
      <c r="N24" s="107">
        <v>67</v>
      </c>
      <c r="O24" s="103">
        <v>0.7621</v>
      </c>
    </row>
    <row r="25" spans="1:15" ht="12.75">
      <c r="A25" s="10"/>
      <c r="B25" s="25"/>
      <c r="C25" s="264">
        <v>8.12</v>
      </c>
      <c r="D25" s="155" t="s">
        <v>394</v>
      </c>
      <c r="E25" s="156">
        <v>25885</v>
      </c>
      <c r="F25" s="221" t="s">
        <v>395</v>
      </c>
      <c r="G25" s="10">
        <f t="shared" si="0"/>
        <v>45</v>
      </c>
      <c r="H25" s="16">
        <v>8.18</v>
      </c>
      <c r="I25" s="46">
        <f t="shared" si="1"/>
        <v>7.59</v>
      </c>
      <c r="J25" s="50"/>
      <c r="K25" s="51">
        <v>42441</v>
      </c>
      <c r="L25" s="107">
        <v>72</v>
      </c>
      <c r="M25" s="103">
        <v>0.7623</v>
      </c>
      <c r="N25" s="107">
        <v>72</v>
      </c>
      <c r="O25" s="103">
        <v>0.7208</v>
      </c>
    </row>
    <row r="26" spans="1:15" ht="12.75">
      <c r="A26" s="10"/>
      <c r="B26" s="25"/>
      <c r="C26" s="264">
        <v>8.35</v>
      </c>
      <c r="D26" s="86" t="s">
        <v>587</v>
      </c>
      <c r="E26" s="394">
        <v>24055</v>
      </c>
      <c r="F26" s="86" t="s">
        <v>588</v>
      </c>
      <c r="G26" s="10">
        <f t="shared" si="0"/>
        <v>50</v>
      </c>
      <c r="H26" s="16">
        <v>8.45</v>
      </c>
      <c r="I26" s="46">
        <f t="shared" si="1"/>
        <v>7.6000000000000005</v>
      </c>
      <c r="J26" s="50"/>
      <c r="K26" s="51">
        <v>42441</v>
      </c>
      <c r="L26" s="107">
        <v>87</v>
      </c>
      <c r="M26" s="103">
        <v>0.6138</v>
      </c>
      <c r="N26" s="107">
        <v>87</v>
      </c>
      <c r="O26" s="103">
        <v>0.5409</v>
      </c>
    </row>
    <row r="27" spans="1:15" ht="12.75">
      <c r="A27" s="10"/>
      <c r="B27" s="25"/>
      <c r="C27" s="264">
        <v>8.11</v>
      </c>
      <c r="D27" s="389" t="s">
        <v>570</v>
      </c>
      <c r="E27" s="156">
        <v>24948</v>
      </c>
      <c r="F27" s="221" t="s">
        <v>338</v>
      </c>
      <c r="G27" s="10">
        <f t="shared" si="0"/>
        <v>47</v>
      </c>
      <c r="H27" s="16">
        <v>8.3</v>
      </c>
      <c r="I27" s="46">
        <f t="shared" si="1"/>
        <v>7.61</v>
      </c>
      <c r="J27" s="50"/>
      <c r="K27" s="51">
        <v>42441</v>
      </c>
      <c r="L27" s="115">
        <v>50</v>
      </c>
      <c r="M27" s="116">
        <v>0.8986</v>
      </c>
      <c r="N27" s="115">
        <v>50</v>
      </c>
      <c r="O27" s="116">
        <v>0.8834</v>
      </c>
    </row>
    <row r="28" spans="1:15" ht="12.75">
      <c r="A28" s="10"/>
      <c r="B28" s="25"/>
      <c r="C28" s="46">
        <v>8.42</v>
      </c>
      <c r="D28" s="155" t="s">
        <v>610</v>
      </c>
      <c r="E28" s="156">
        <v>23872</v>
      </c>
      <c r="F28" s="155" t="s">
        <v>611</v>
      </c>
      <c r="G28" s="10">
        <f t="shared" si="0"/>
        <v>50</v>
      </c>
      <c r="H28" s="16">
        <v>8.55</v>
      </c>
      <c r="I28" s="46">
        <f t="shared" si="1"/>
        <v>7.69</v>
      </c>
      <c r="J28" s="50"/>
      <c r="K28" s="51">
        <v>42441</v>
      </c>
      <c r="L28" s="115">
        <v>85</v>
      </c>
      <c r="M28" s="116">
        <v>0.6413</v>
      </c>
      <c r="N28" s="115">
        <v>85</v>
      </c>
      <c r="O28" s="116">
        <v>0.575</v>
      </c>
    </row>
    <row r="29" spans="1:15" ht="12.75">
      <c r="A29" s="10"/>
      <c r="B29" s="25"/>
      <c r="C29" s="264">
        <v>10.08</v>
      </c>
      <c r="D29" s="155" t="s">
        <v>97</v>
      </c>
      <c r="E29" s="156" t="s">
        <v>241</v>
      </c>
      <c r="F29" s="155" t="s">
        <v>88</v>
      </c>
      <c r="G29" s="10">
        <f t="shared" si="0"/>
        <v>73</v>
      </c>
      <c r="H29" s="16">
        <v>10.23</v>
      </c>
      <c r="I29" s="46">
        <f t="shared" si="1"/>
        <v>7.73</v>
      </c>
      <c r="J29" s="50"/>
      <c r="K29" s="51">
        <v>42441</v>
      </c>
      <c r="L29" s="107">
        <v>54</v>
      </c>
      <c r="M29" s="103">
        <v>0.8753</v>
      </c>
      <c r="N29" s="107">
        <v>54</v>
      </c>
      <c r="O29" s="103">
        <v>0.8552</v>
      </c>
    </row>
    <row r="30" spans="1:15" ht="12.75">
      <c r="A30" s="10"/>
      <c r="B30" s="25"/>
      <c r="C30" s="264">
        <v>9.25</v>
      </c>
      <c r="D30" s="155" t="s">
        <v>135</v>
      </c>
      <c r="E30" s="156" t="s">
        <v>219</v>
      </c>
      <c r="F30" s="155" t="s">
        <v>220</v>
      </c>
      <c r="G30" s="10">
        <f t="shared" si="0"/>
        <v>67</v>
      </c>
      <c r="H30" s="16">
        <v>9.71</v>
      </c>
      <c r="I30" s="46">
        <f t="shared" si="1"/>
        <v>7.74</v>
      </c>
      <c r="J30" s="50"/>
      <c r="K30" s="51">
        <v>42441</v>
      </c>
      <c r="L30" s="107">
        <v>42</v>
      </c>
      <c r="M30" s="103">
        <v>0.9452</v>
      </c>
      <c r="N30" s="107">
        <v>42</v>
      </c>
      <c r="O30" s="103">
        <v>0.9397</v>
      </c>
    </row>
    <row r="31" spans="1:15" ht="12.75">
      <c r="A31" s="10"/>
      <c r="B31" s="25"/>
      <c r="C31" s="29">
        <v>9.02</v>
      </c>
      <c r="D31" s="155" t="s">
        <v>617</v>
      </c>
      <c r="E31" s="156">
        <v>22364</v>
      </c>
      <c r="F31" s="221" t="s">
        <v>442</v>
      </c>
      <c r="G31" s="10">
        <f t="shared" si="0"/>
        <v>54</v>
      </c>
      <c r="H31" s="16">
        <v>8.84</v>
      </c>
      <c r="I31" s="46">
        <f t="shared" si="1"/>
        <v>7.74</v>
      </c>
      <c r="J31" s="50"/>
      <c r="K31" s="51">
        <v>42441</v>
      </c>
      <c r="L31" s="107">
        <v>48</v>
      </c>
      <c r="M31" s="103">
        <v>0.9102</v>
      </c>
      <c r="N31" s="107">
        <v>48</v>
      </c>
      <c r="O31" s="103">
        <v>0.8975</v>
      </c>
    </row>
    <row r="32" spans="1:15" ht="12.75">
      <c r="A32" s="10"/>
      <c r="B32" s="25"/>
      <c r="C32" s="101">
        <v>9</v>
      </c>
      <c r="D32" s="222" t="s">
        <v>583</v>
      </c>
      <c r="E32" s="156">
        <v>24097</v>
      </c>
      <c r="F32" s="221" t="s">
        <v>442</v>
      </c>
      <c r="G32" s="10">
        <f t="shared" si="0"/>
        <v>50</v>
      </c>
      <c r="H32" s="16">
        <v>8.65</v>
      </c>
      <c r="I32" s="46">
        <f t="shared" si="1"/>
        <v>7.78</v>
      </c>
      <c r="J32" s="50"/>
      <c r="K32" s="51">
        <v>42441</v>
      </c>
      <c r="L32" s="107">
        <v>49</v>
      </c>
      <c r="M32" s="103">
        <v>0.9044</v>
      </c>
      <c r="N32" s="107">
        <v>49</v>
      </c>
      <c r="O32" s="103">
        <v>0.8904</v>
      </c>
    </row>
    <row r="33" spans="1:15" ht="12.75">
      <c r="A33" s="10"/>
      <c r="B33" s="25"/>
      <c r="C33" s="264">
        <v>8</v>
      </c>
      <c r="D33" s="155" t="s">
        <v>80</v>
      </c>
      <c r="E33" s="156" t="s">
        <v>210</v>
      </c>
      <c r="F33" s="222" t="s">
        <v>77</v>
      </c>
      <c r="G33" s="10">
        <f t="shared" si="0"/>
        <v>43</v>
      </c>
      <c r="H33" s="16">
        <v>8.28</v>
      </c>
      <c r="I33" s="46">
        <f t="shared" si="1"/>
        <v>7.78</v>
      </c>
      <c r="J33" s="50"/>
      <c r="K33" s="51">
        <v>42441</v>
      </c>
      <c r="L33" s="107">
        <v>84</v>
      </c>
      <c r="M33" s="103">
        <v>0.6522</v>
      </c>
      <c r="N33" s="107">
        <v>84</v>
      </c>
      <c r="O33" s="103">
        <v>0.5882</v>
      </c>
    </row>
    <row r="34" spans="1:15" ht="12.75">
      <c r="A34" s="10"/>
      <c r="B34" s="25"/>
      <c r="C34" s="264">
        <v>8.16</v>
      </c>
      <c r="D34" s="155" t="s">
        <v>350</v>
      </c>
      <c r="E34" s="156">
        <v>26595</v>
      </c>
      <c r="F34" s="221" t="s">
        <v>414</v>
      </c>
      <c r="G34" s="10">
        <f t="shared" si="0"/>
        <v>43</v>
      </c>
      <c r="H34" s="16">
        <v>8.31</v>
      </c>
      <c r="I34" s="46">
        <f t="shared" si="1"/>
        <v>7.8100000000000005</v>
      </c>
      <c r="J34" s="50"/>
      <c r="K34" s="51">
        <v>42441</v>
      </c>
      <c r="L34" s="107">
        <v>89</v>
      </c>
      <c r="M34" s="103">
        <v>0.5863</v>
      </c>
      <c r="N34" s="107">
        <v>89</v>
      </c>
      <c r="O34" s="103">
        <v>0.5068</v>
      </c>
    </row>
    <row r="35" spans="1:15" ht="12.75">
      <c r="A35" s="10"/>
      <c r="B35" s="25"/>
      <c r="C35" s="46">
        <v>9.03</v>
      </c>
      <c r="D35" s="432" t="s">
        <v>382</v>
      </c>
      <c r="E35" s="433" t="s">
        <v>383</v>
      </c>
      <c r="F35" s="432" t="s">
        <v>95</v>
      </c>
      <c r="G35" s="10">
        <f t="shared" si="0"/>
        <v>55</v>
      </c>
      <c r="H35" s="16">
        <v>9.03</v>
      </c>
      <c r="I35" s="46">
        <f t="shared" si="1"/>
        <v>7.86</v>
      </c>
      <c r="J35" s="50"/>
      <c r="K35" s="51">
        <v>42441</v>
      </c>
      <c r="L35" s="107">
        <v>39</v>
      </c>
      <c r="M35" s="103">
        <v>0.9626</v>
      </c>
      <c r="N35" s="107">
        <v>39</v>
      </c>
      <c r="O35" s="103">
        <v>0.9608</v>
      </c>
    </row>
    <row r="36" spans="1:15" ht="12.75">
      <c r="A36" s="10"/>
      <c r="B36" s="25"/>
      <c r="C36" s="264">
        <v>9</v>
      </c>
      <c r="D36" s="411" t="s">
        <v>577</v>
      </c>
      <c r="E36" s="412">
        <v>21994</v>
      </c>
      <c r="F36" s="411" t="s">
        <v>578</v>
      </c>
      <c r="G36" s="10">
        <f t="shared" si="0"/>
        <v>55</v>
      </c>
      <c r="H36" s="16">
        <v>9.03</v>
      </c>
      <c r="I36" s="46">
        <f t="shared" si="1"/>
        <v>7.86</v>
      </c>
      <c r="J36" s="50"/>
      <c r="K36" s="51">
        <v>42441</v>
      </c>
      <c r="L36" s="107">
        <v>64</v>
      </c>
      <c r="M36" s="103">
        <v>0.8162</v>
      </c>
      <c r="N36" s="107">
        <v>64</v>
      </c>
      <c r="O36" s="103">
        <v>0.7848</v>
      </c>
    </row>
    <row r="37" spans="1:15" ht="12.75">
      <c r="A37" s="10"/>
      <c r="B37" s="26"/>
      <c r="C37" s="264">
        <v>9.11</v>
      </c>
      <c r="D37" s="155" t="s">
        <v>485</v>
      </c>
      <c r="E37" s="156" t="s">
        <v>486</v>
      </c>
      <c r="F37" s="155" t="s">
        <v>487</v>
      </c>
      <c r="G37" s="10">
        <f t="shared" si="0"/>
        <v>56</v>
      </c>
      <c r="H37" s="16">
        <v>9.16</v>
      </c>
      <c r="I37" s="46">
        <f t="shared" si="1"/>
        <v>7.92</v>
      </c>
      <c r="J37" s="50"/>
      <c r="K37" s="51">
        <v>42441</v>
      </c>
      <c r="L37" s="107">
        <v>76</v>
      </c>
      <c r="M37" s="103">
        <v>0.7311</v>
      </c>
      <c r="N37" s="107">
        <v>76</v>
      </c>
      <c r="O37" s="103">
        <v>0.6834</v>
      </c>
    </row>
    <row r="38" spans="1:15" ht="12.75">
      <c r="A38" s="10"/>
      <c r="B38" s="25"/>
      <c r="C38" s="264">
        <v>8.29</v>
      </c>
      <c r="D38" s="86" t="s">
        <v>552</v>
      </c>
      <c r="E38" s="394">
        <v>26435</v>
      </c>
      <c r="F38" s="86" t="s">
        <v>214</v>
      </c>
      <c r="G38" s="10">
        <f aca="true" t="shared" si="2" ref="G38:G57">TRUNC((K38-E38)/365.25)</f>
        <v>43</v>
      </c>
      <c r="H38" s="16">
        <v>8.43</v>
      </c>
      <c r="I38" s="46">
        <f aca="true" t="shared" si="3" ref="I38:I50">CEILING(H38*(VLOOKUP(G38,$L$1:$M$67,2,0)),0.01)</f>
        <v>7.92</v>
      </c>
      <c r="J38" s="50"/>
      <c r="K38" s="51">
        <v>42441</v>
      </c>
      <c r="L38" s="107">
        <v>77</v>
      </c>
      <c r="M38" s="103">
        <v>0.7222</v>
      </c>
      <c r="N38" s="107">
        <v>77</v>
      </c>
      <c r="O38" s="103">
        <v>0.6728</v>
      </c>
    </row>
    <row r="39" spans="1:15" ht="12.75">
      <c r="A39" s="10"/>
      <c r="B39" s="25"/>
      <c r="C39" s="264">
        <v>8.39</v>
      </c>
      <c r="D39" s="155" t="s">
        <v>351</v>
      </c>
      <c r="E39" s="156">
        <v>25112</v>
      </c>
      <c r="F39" s="221" t="s">
        <v>88</v>
      </c>
      <c r="G39" s="10">
        <f t="shared" si="2"/>
        <v>47</v>
      </c>
      <c r="H39" s="16">
        <v>8.73</v>
      </c>
      <c r="I39" s="46">
        <f t="shared" si="3"/>
        <v>8</v>
      </c>
      <c r="J39" s="50"/>
      <c r="K39" s="51">
        <v>42441</v>
      </c>
      <c r="L39" s="107">
        <v>82</v>
      </c>
      <c r="M39" s="103">
        <v>0.6739</v>
      </c>
      <c r="N39" s="107">
        <v>82</v>
      </c>
      <c r="O39" s="103">
        <v>0.6146</v>
      </c>
    </row>
    <row r="40" spans="1:15" ht="12.75">
      <c r="A40" s="10"/>
      <c r="B40" s="25"/>
      <c r="C40" s="250">
        <v>9.4</v>
      </c>
      <c r="D40" s="155" t="s">
        <v>305</v>
      </c>
      <c r="E40" s="156" t="s">
        <v>306</v>
      </c>
      <c r="F40" s="155" t="s">
        <v>95</v>
      </c>
      <c r="G40" s="10">
        <f t="shared" si="2"/>
        <v>67</v>
      </c>
      <c r="H40" s="16">
        <v>10.05</v>
      </c>
      <c r="I40" s="46">
        <f t="shared" si="3"/>
        <v>8.01</v>
      </c>
      <c r="J40" s="50"/>
      <c r="K40" s="51">
        <v>42441</v>
      </c>
      <c r="L40" s="107">
        <v>81</v>
      </c>
      <c r="M40" s="103">
        <v>0.6848</v>
      </c>
      <c r="N40" s="107">
        <v>81</v>
      </c>
      <c r="O40" s="103">
        <v>0.6278</v>
      </c>
    </row>
    <row r="41" spans="1:15" ht="12.75">
      <c r="A41" s="10"/>
      <c r="B41" s="25"/>
      <c r="C41" s="314">
        <v>7.9</v>
      </c>
      <c r="D41" s="405" t="s">
        <v>596</v>
      </c>
      <c r="E41" s="156">
        <v>29474</v>
      </c>
      <c r="F41" s="221" t="s">
        <v>597</v>
      </c>
      <c r="G41" s="10">
        <f t="shared" si="2"/>
        <v>35</v>
      </c>
      <c r="H41" s="16">
        <v>8.17</v>
      </c>
      <c r="I41" s="46">
        <f t="shared" si="3"/>
        <v>8.06</v>
      </c>
      <c r="J41" s="50"/>
      <c r="K41" s="51">
        <v>42441</v>
      </c>
      <c r="L41" s="107">
        <v>83</v>
      </c>
      <c r="M41" s="103">
        <v>0.6631</v>
      </c>
      <c r="N41" s="107">
        <v>83</v>
      </c>
      <c r="O41" s="103">
        <v>0.6014</v>
      </c>
    </row>
    <row r="42" spans="1:15" ht="12.75">
      <c r="A42" s="10"/>
      <c r="B42" s="25"/>
      <c r="C42" s="46">
        <v>10.8</v>
      </c>
      <c r="D42" s="155" t="s">
        <v>110</v>
      </c>
      <c r="E42" s="156" t="s">
        <v>228</v>
      </c>
      <c r="F42" s="155" t="s">
        <v>75</v>
      </c>
      <c r="G42" s="10">
        <f t="shared" si="2"/>
        <v>72</v>
      </c>
      <c r="H42" s="16">
        <v>10.88</v>
      </c>
      <c r="I42" s="46">
        <f t="shared" si="3"/>
        <v>8.3</v>
      </c>
      <c r="J42" s="50"/>
      <c r="K42" s="51">
        <v>42441</v>
      </c>
      <c r="L42" s="115">
        <v>65</v>
      </c>
      <c r="M42" s="116">
        <v>0.8101</v>
      </c>
      <c r="N42" s="115">
        <v>65</v>
      </c>
      <c r="O42" s="116">
        <v>0.7778</v>
      </c>
    </row>
    <row r="43" spans="1:15" ht="12.75">
      <c r="A43" s="10"/>
      <c r="B43" s="25"/>
      <c r="C43" s="101">
        <v>9.86</v>
      </c>
      <c r="D43" s="155" t="s">
        <v>129</v>
      </c>
      <c r="E43" s="156" t="s">
        <v>226</v>
      </c>
      <c r="F43" s="155" t="s">
        <v>130</v>
      </c>
      <c r="G43" s="10">
        <f t="shared" si="2"/>
        <v>59</v>
      </c>
      <c r="H43" s="16">
        <v>10.09</v>
      </c>
      <c r="I43" s="46">
        <f t="shared" si="3"/>
        <v>8.540000000000001</v>
      </c>
      <c r="J43" s="50"/>
      <c r="K43" s="51">
        <v>42441</v>
      </c>
      <c r="L43" s="107">
        <v>58</v>
      </c>
      <c r="M43" s="103">
        <v>0.852</v>
      </c>
      <c r="N43" s="107">
        <v>58</v>
      </c>
      <c r="O43" s="103">
        <v>0.8271</v>
      </c>
    </row>
    <row r="44" spans="1:15" ht="12.75">
      <c r="A44" s="10"/>
      <c r="B44" s="25"/>
      <c r="C44" s="101">
        <v>9.47</v>
      </c>
      <c r="D44" s="222" t="s">
        <v>251</v>
      </c>
      <c r="E44" s="156">
        <v>22952</v>
      </c>
      <c r="F44" s="84" t="s">
        <v>166</v>
      </c>
      <c r="G44" s="10">
        <f t="shared" si="2"/>
        <v>53</v>
      </c>
      <c r="H44" s="16">
        <v>9.72</v>
      </c>
      <c r="I44" s="46">
        <f t="shared" si="3"/>
        <v>8.57</v>
      </c>
      <c r="J44" s="50"/>
      <c r="K44" s="51">
        <v>42441</v>
      </c>
      <c r="L44" s="107">
        <v>41</v>
      </c>
      <c r="M44" s="103">
        <v>0.951</v>
      </c>
      <c r="N44" s="107">
        <v>41</v>
      </c>
      <c r="O44" s="103">
        <v>0.9468</v>
      </c>
    </row>
    <row r="45" spans="1:15" ht="12.75">
      <c r="A45" s="10"/>
      <c r="B45" s="25"/>
      <c r="C45" s="264">
        <v>8.8</v>
      </c>
      <c r="D45" s="155" t="s">
        <v>430</v>
      </c>
      <c r="E45" s="156">
        <v>25513</v>
      </c>
      <c r="F45" s="221" t="s">
        <v>431</v>
      </c>
      <c r="G45" s="10">
        <f t="shared" si="2"/>
        <v>46</v>
      </c>
      <c r="H45" s="16">
        <v>9.58</v>
      </c>
      <c r="I45" s="46">
        <f t="shared" si="3"/>
        <v>8.84</v>
      </c>
      <c r="J45" s="50"/>
      <c r="K45" s="51">
        <v>42441</v>
      </c>
      <c r="L45" s="107">
        <v>63</v>
      </c>
      <c r="M45" s="103">
        <v>0.8222</v>
      </c>
      <c r="N45" s="107">
        <v>63</v>
      </c>
      <c r="O45" s="103">
        <v>0.7919</v>
      </c>
    </row>
    <row r="46" spans="1:15" ht="12.75">
      <c r="A46" s="10"/>
      <c r="B46" s="25"/>
      <c r="C46" s="46">
        <v>10</v>
      </c>
      <c r="D46" s="411" t="s">
        <v>615</v>
      </c>
      <c r="E46" s="412">
        <v>17641</v>
      </c>
      <c r="F46" s="411" t="s">
        <v>616</v>
      </c>
      <c r="G46" s="10">
        <f t="shared" si="2"/>
        <v>67</v>
      </c>
      <c r="H46" s="16">
        <v>11.16</v>
      </c>
      <c r="I46" s="46">
        <f t="shared" si="3"/>
        <v>8.9</v>
      </c>
      <c r="J46" s="50"/>
      <c r="K46" s="51">
        <v>42441</v>
      </c>
      <c r="L46" s="107">
        <v>88</v>
      </c>
      <c r="M46" s="103">
        <v>0.6</v>
      </c>
      <c r="N46" s="107">
        <v>88</v>
      </c>
      <c r="O46" s="103">
        <v>0.5239</v>
      </c>
    </row>
    <row r="47" spans="1:15" ht="12.75">
      <c r="A47" s="10"/>
      <c r="B47" s="25"/>
      <c r="C47" s="264"/>
      <c r="D47" s="155" t="s">
        <v>165</v>
      </c>
      <c r="E47" s="156">
        <v>15660</v>
      </c>
      <c r="F47" s="220" t="s">
        <v>721</v>
      </c>
      <c r="G47" s="10">
        <f t="shared" si="2"/>
        <v>73</v>
      </c>
      <c r="H47" s="16">
        <v>12.25</v>
      </c>
      <c r="I47" s="46">
        <f t="shared" si="3"/>
        <v>9.25</v>
      </c>
      <c r="J47" s="50"/>
      <c r="K47" s="51">
        <v>42441</v>
      </c>
      <c r="L47" s="115">
        <v>90</v>
      </c>
      <c r="M47" s="116">
        <v>0.5725</v>
      </c>
      <c r="N47" s="115">
        <v>90</v>
      </c>
      <c r="O47" s="116">
        <v>0.4898</v>
      </c>
    </row>
    <row r="48" spans="1:15" ht="12.75">
      <c r="A48" s="10"/>
      <c r="B48" s="25"/>
      <c r="C48" s="264">
        <v>12.6</v>
      </c>
      <c r="D48" s="411" t="s">
        <v>620</v>
      </c>
      <c r="E48" s="412">
        <v>14503</v>
      </c>
      <c r="F48" s="411" t="s">
        <v>621</v>
      </c>
      <c r="G48" s="10">
        <f t="shared" si="2"/>
        <v>76</v>
      </c>
      <c r="H48" s="16">
        <v>13.11</v>
      </c>
      <c r="I48" s="46">
        <f t="shared" si="3"/>
        <v>9.59</v>
      </c>
      <c r="J48" s="50"/>
      <c r="K48" s="51">
        <v>42441</v>
      </c>
      <c r="L48" s="107">
        <v>79</v>
      </c>
      <c r="M48" s="103">
        <v>0.7045</v>
      </c>
      <c r="N48" s="107">
        <v>79</v>
      </c>
      <c r="O48" s="103">
        <v>0.6516</v>
      </c>
    </row>
    <row r="49" spans="1:15" ht="12.75">
      <c r="A49" s="10"/>
      <c r="B49" s="25"/>
      <c r="C49" s="264">
        <v>16.6</v>
      </c>
      <c r="D49" s="155" t="s">
        <v>168</v>
      </c>
      <c r="E49" s="156" t="s">
        <v>291</v>
      </c>
      <c r="F49" s="155" t="s">
        <v>292</v>
      </c>
      <c r="G49" s="10">
        <f t="shared" si="2"/>
        <v>88</v>
      </c>
      <c r="H49" s="16">
        <v>16.81</v>
      </c>
      <c r="I49" s="46">
        <f t="shared" si="3"/>
        <v>10.09</v>
      </c>
      <c r="J49" s="50"/>
      <c r="K49" s="51">
        <v>42441</v>
      </c>
      <c r="L49" s="107">
        <v>78</v>
      </c>
      <c r="M49" s="103">
        <v>0.7134</v>
      </c>
      <c r="N49" s="107">
        <v>78</v>
      </c>
      <c r="O49" s="103">
        <v>0.6622</v>
      </c>
    </row>
    <row r="50" spans="1:15" ht="12.75">
      <c r="A50" s="10"/>
      <c r="B50" s="25"/>
      <c r="C50" s="46">
        <v>7.7</v>
      </c>
      <c r="D50" s="222" t="s">
        <v>652</v>
      </c>
      <c r="E50" s="398">
        <v>27692</v>
      </c>
      <c r="F50" s="399" t="s">
        <v>88</v>
      </c>
      <c r="G50" s="10">
        <f t="shared" si="2"/>
        <v>40</v>
      </c>
      <c r="H50" s="16">
        <v>10.77</v>
      </c>
      <c r="I50" s="46">
        <f t="shared" si="3"/>
        <v>10.31</v>
      </c>
      <c r="J50" s="50"/>
      <c r="K50" s="51">
        <v>42441</v>
      </c>
      <c r="L50" s="107">
        <v>43</v>
      </c>
      <c r="M50" s="103">
        <v>0.9393</v>
      </c>
      <c r="N50" s="107">
        <v>43</v>
      </c>
      <c r="O50" s="103">
        <v>0.9327</v>
      </c>
    </row>
    <row r="51" spans="1:15" ht="12.75">
      <c r="A51" s="10"/>
      <c r="B51" s="25"/>
      <c r="C51" s="101">
        <v>9.02</v>
      </c>
      <c r="D51" s="424" t="s">
        <v>136</v>
      </c>
      <c r="E51" s="425">
        <v>16383</v>
      </c>
      <c r="F51" s="426" t="s">
        <v>218</v>
      </c>
      <c r="G51" s="10">
        <f t="shared" si="2"/>
        <v>71</v>
      </c>
      <c r="H51" s="16" t="s">
        <v>714</v>
      </c>
      <c r="I51" s="46"/>
      <c r="J51" s="50"/>
      <c r="K51" s="51">
        <v>42441</v>
      </c>
      <c r="L51" s="115">
        <v>40</v>
      </c>
      <c r="M51" s="116">
        <v>0.9568</v>
      </c>
      <c r="N51" s="115">
        <v>40</v>
      </c>
      <c r="O51" s="116">
        <v>0.9538</v>
      </c>
    </row>
    <row r="52" spans="1:15" ht="12.75">
      <c r="A52" s="10"/>
      <c r="B52" s="25"/>
      <c r="C52" s="264">
        <v>13.48</v>
      </c>
      <c r="D52" s="155" t="s">
        <v>344</v>
      </c>
      <c r="E52" s="156" t="s">
        <v>345</v>
      </c>
      <c r="F52" s="155" t="s">
        <v>427</v>
      </c>
      <c r="G52" s="10">
        <f t="shared" si="2"/>
        <v>74</v>
      </c>
      <c r="H52" s="16" t="s">
        <v>714</v>
      </c>
      <c r="I52" s="46"/>
      <c r="J52" s="50"/>
      <c r="K52" s="51">
        <v>42441</v>
      </c>
      <c r="L52" s="107">
        <v>51</v>
      </c>
      <c r="M52" s="103">
        <v>0.8928</v>
      </c>
      <c r="N52" s="107">
        <v>51</v>
      </c>
      <c r="O52" s="103">
        <v>0.8764</v>
      </c>
    </row>
    <row r="53" spans="1:15" ht="12.75">
      <c r="A53" s="10"/>
      <c r="B53" s="25"/>
      <c r="C53" s="264">
        <v>6.98</v>
      </c>
      <c r="D53" s="155" t="s">
        <v>217</v>
      </c>
      <c r="E53" s="156">
        <v>27795</v>
      </c>
      <c r="F53" s="221" t="s">
        <v>191</v>
      </c>
      <c r="G53" s="10">
        <f t="shared" si="2"/>
        <v>40</v>
      </c>
      <c r="H53" s="16" t="s">
        <v>722</v>
      </c>
      <c r="I53" s="46"/>
      <c r="J53" s="50"/>
      <c r="K53" s="51">
        <v>42441</v>
      </c>
      <c r="L53" s="107">
        <v>53</v>
      </c>
      <c r="M53" s="103">
        <v>0.8811</v>
      </c>
      <c r="N53" s="107">
        <v>53</v>
      </c>
      <c r="O53" s="103">
        <v>0.8623</v>
      </c>
    </row>
    <row r="54" spans="1:15" ht="12.75">
      <c r="A54" s="10"/>
      <c r="B54" s="25"/>
      <c r="C54" s="101">
        <v>9</v>
      </c>
      <c r="D54" s="155" t="s">
        <v>629</v>
      </c>
      <c r="E54" s="156">
        <v>24097</v>
      </c>
      <c r="F54" s="221" t="s">
        <v>630</v>
      </c>
      <c r="G54" s="10">
        <f t="shared" si="2"/>
        <v>50</v>
      </c>
      <c r="H54" s="16" t="s">
        <v>720</v>
      </c>
      <c r="I54" s="46"/>
      <c r="J54" s="50"/>
      <c r="K54" s="51">
        <v>42441</v>
      </c>
      <c r="L54" s="107">
        <v>57</v>
      </c>
      <c r="M54" s="103">
        <v>0.8579</v>
      </c>
      <c r="N54" s="107">
        <v>57</v>
      </c>
      <c r="O54" s="103">
        <v>0.8341</v>
      </c>
    </row>
    <row r="55" spans="1:15" ht="12.75">
      <c r="A55" s="10"/>
      <c r="B55" s="26"/>
      <c r="C55" s="264">
        <v>9</v>
      </c>
      <c r="D55" s="155" t="s">
        <v>188</v>
      </c>
      <c r="E55" s="156">
        <v>19792</v>
      </c>
      <c r="F55" s="221" t="s">
        <v>189</v>
      </c>
      <c r="G55" s="10">
        <f t="shared" si="2"/>
        <v>62</v>
      </c>
      <c r="H55" s="16" t="s">
        <v>714</v>
      </c>
      <c r="I55" s="46"/>
      <c r="J55" s="50"/>
      <c r="K55" s="51">
        <v>42441</v>
      </c>
      <c r="L55" s="107">
        <v>61</v>
      </c>
      <c r="M55" s="103">
        <v>0.8343</v>
      </c>
      <c r="N55" s="107">
        <v>61</v>
      </c>
      <c r="O55" s="103">
        <v>0.806</v>
      </c>
    </row>
    <row r="56" spans="1:15" ht="12.75">
      <c r="A56" s="10"/>
      <c r="B56" s="26"/>
      <c r="C56" s="46">
        <v>7.71</v>
      </c>
      <c r="D56" s="400" t="s">
        <v>561</v>
      </c>
      <c r="E56" s="401">
        <v>29673</v>
      </c>
      <c r="F56" s="400" t="s">
        <v>562</v>
      </c>
      <c r="G56" s="10">
        <f t="shared" si="2"/>
        <v>34</v>
      </c>
      <c r="H56" s="16">
        <v>7.59</v>
      </c>
      <c r="I56" s="46"/>
      <c r="J56" s="50"/>
      <c r="K56" s="51">
        <v>42441</v>
      </c>
      <c r="L56" s="107">
        <v>62</v>
      </c>
      <c r="M56" s="103">
        <v>0.8283</v>
      </c>
      <c r="N56" s="107">
        <v>62</v>
      </c>
      <c r="O56" s="103">
        <v>0.7989</v>
      </c>
    </row>
    <row r="57" spans="1:15" ht="12.75">
      <c r="A57" s="10"/>
      <c r="B57" s="25"/>
      <c r="C57" s="264">
        <v>8.11</v>
      </c>
      <c r="D57" s="405" t="s">
        <v>603</v>
      </c>
      <c r="E57" s="156">
        <v>24127</v>
      </c>
      <c r="F57" s="221" t="s">
        <v>563</v>
      </c>
      <c r="G57" s="10">
        <f t="shared" si="2"/>
        <v>50</v>
      </c>
      <c r="H57" s="16" t="s">
        <v>714</v>
      </c>
      <c r="I57" s="46"/>
      <c r="J57" s="50"/>
      <c r="K57" s="51">
        <v>42441</v>
      </c>
      <c r="L57" s="115">
        <v>80</v>
      </c>
      <c r="M57" s="116">
        <v>0.6957</v>
      </c>
      <c r="N57" s="115">
        <v>80</v>
      </c>
      <c r="O57" s="116">
        <v>0.641</v>
      </c>
    </row>
    <row r="58" spans="1:15" ht="12.75">
      <c r="A58" s="10"/>
      <c r="B58" s="25"/>
      <c r="C58" s="264"/>
      <c r="D58" s="232"/>
      <c r="E58" s="233"/>
      <c r="F58" s="232"/>
      <c r="G58" s="10"/>
      <c r="H58" s="16"/>
      <c r="I58" s="46"/>
      <c r="J58" s="50"/>
      <c r="K58" s="51">
        <v>42441</v>
      </c>
      <c r="L58" s="107">
        <v>91</v>
      </c>
      <c r="M58" s="103">
        <v>0.5548</v>
      </c>
      <c r="N58" s="107">
        <v>91</v>
      </c>
      <c r="O58" s="103">
        <v>0.4674</v>
      </c>
    </row>
    <row r="59" spans="1:15" ht="12.75">
      <c r="A59" s="10"/>
      <c r="B59" s="25"/>
      <c r="C59" s="264"/>
      <c r="D59" s="232"/>
      <c r="E59" s="233"/>
      <c r="F59" s="234"/>
      <c r="G59" s="10"/>
      <c r="H59" s="16"/>
      <c r="I59" s="46"/>
      <c r="J59" s="50"/>
      <c r="K59" s="51">
        <v>42441</v>
      </c>
      <c r="L59" s="107">
        <v>92</v>
      </c>
      <c r="M59" s="103">
        <v>0.5371</v>
      </c>
      <c r="N59" s="107">
        <v>92</v>
      </c>
      <c r="O59" s="103">
        <v>0.4449</v>
      </c>
    </row>
    <row r="60" spans="1:15" ht="12.75">
      <c r="A60" s="10"/>
      <c r="B60" s="25"/>
      <c r="C60" s="264"/>
      <c r="D60" s="232"/>
      <c r="E60" s="301"/>
      <c r="F60" s="234"/>
      <c r="G60" s="10"/>
      <c r="H60" s="16"/>
      <c r="I60" s="46"/>
      <c r="J60" s="50"/>
      <c r="K60" s="51">
        <v>42441</v>
      </c>
      <c r="L60" s="107">
        <v>93</v>
      </c>
      <c r="M60" s="103">
        <v>0.5194</v>
      </c>
      <c r="N60" s="107">
        <v>93</v>
      </c>
      <c r="O60" s="103">
        <v>0.4225</v>
      </c>
    </row>
    <row r="61" spans="1:15" ht="12.75">
      <c r="A61" s="10"/>
      <c r="B61" s="25"/>
      <c r="C61" s="264"/>
      <c r="D61" s="232"/>
      <c r="E61" s="233"/>
      <c r="F61" s="234"/>
      <c r="G61" s="10"/>
      <c r="H61" s="16"/>
      <c r="I61" s="46"/>
      <c r="J61" s="50"/>
      <c r="K61" s="51">
        <v>42441</v>
      </c>
      <c r="L61" s="107">
        <v>94</v>
      </c>
      <c r="M61" s="103">
        <v>0.5017</v>
      </c>
      <c r="N61" s="107">
        <v>94</v>
      </c>
      <c r="O61" s="103">
        <v>0.4</v>
      </c>
    </row>
    <row r="62" spans="1:15" ht="12.75">
      <c r="A62" s="4" t="s">
        <v>64</v>
      </c>
      <c r="B62" s="6"/>
      <c r="C62" s="458"/>
      <c r="D62" s="36"/>
      <c r="E62" s="36"/>
      <c r="F62" s="36"/>
      <c r="G62" s="5"/>
      <c r="H62" s="6" t="s">
        <v>51</v>
      </c>
      <c r="I62" s="37"/>
      <c r="J62" s="38"/>
      <c r="K62" s="39"/>
      <c r="L62" s="115">
        <v>95</v>
      </c>
      <c r="M62" s="116">
        <v>0.484</v>
      </c>
      <c r="N62" s="115">
        <v>95</v>
      </c>
      <c r="O62" s="116">
        <v>0.3776</v>
      </c>
    </row>
    <row r="63" spans="1:15" ht="12.75">
      <c r="A63" s="7" t="s">
        <v>534</v>
      </c>
      <c r="B63" s="12"/>
      <c r="C63" s="459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0.4429</v>
      </c>
      <c r="N63" s="157">
        <v>96</v>
      </c>
      <c r="O63" s="158">
        <v>0.3504</v>
      </c>
    </row>
    <row r="64" spans="1:15" ht="12.75">
      <c r="A64" s="9" t="s">
        <v>193</v>
      </c>
      <c r="B64" s="1"/>
      <c r="C64" s="460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0.4017</v>
      </c>
      <c r="N64" s="157">
        <v>97</v>
      </c>
      <c r="O64" s="158">
        <v>0.3232</v>
      </c>
    </row>
    <row r="65" spans="1:15" ht="18">
      <c r="A65" s="466" t="s">
        <v>53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0.3606</v>
      </c>
      <c r="N65" s="157">
        <v>98</v>
      </c>
      <c r="O65" s="158">
        <v>0.296</v>
      </c>
    </row>
    <row r="66" spans="1:15" ht="12.75">
      <c r="A66" s="10" t="s">
        <v>2</v>
      </c>
      <c r="B66" s="10" t="s">
        <v>11</v>
      </c>
      <c r="C66" s="16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10" t="s">
        <v>6</v>
      </c>
      <c r="L66" s="157">
        <v>99</v>
      </c>
      <c r="M66" s="158">
        <v>0.3194</v>
      </c>
      <c r="N66" s="157">
        <v>99</v>
      </c>
      <c r="O66" s="158">
        <v>0.2688</v>
      </c>
    </row>
    <row r="67" spans="1:15" ht="12.75">
      <c r="A67" s="10"/>
      <c r="B67" s="25"/>
      <c r="C67" s="101">
        <v>7.99</v>
      </c>
      <c r="D67" s="183" t="s">
        <v>304</v>
      </c>
      <c r="E67" s="184">
        <v>27658</v>
      </c>
      <c r="F67" s="225" t="s">
        <v>387</v>
      </c>
      <c r="G67" s="10">
        <f aca="true" t="shared" si="4" ref="G67:G77">TRUNC((K67-E67)/365.25)</f>
        <v>40</v>
      </c>
      <c r="H67" s="16">
        <v>8.11</v>
      </c>
      <c r="I67" s="46">
        <f aca="true" t="shared" si="5" ref="I67:I77">CEILING(H67*(VLOOKUP(G67,$N$1:$O$67,2,0)),0.01)</f>
        <v>7.74</v>
      </c>
      <c r="J67" s="50"/>
      <c r="K67" s="51">
        <v>42441</v>
      </c>
      <c r="L67" s="119">
        <v>100</v>
      </c>
      <c r="M67" s="350">
        <v>0.2783</v>
      </c>
      <c r="N67" s="119">
        <v>100</v>
      </c>
      <c r="O67" s="350">
        <v>0.2417</v>
      </c>
    </row>
    <row r="68" spans="1:11" ht="12.75">
      <c r="A68" s="10"/>
      <c r="B68" s="25"/>
      <c r="C68" s="273">
        <v>8.12</v>
      </c>
      <c r="D68" s="367" t="s">
        <v>608</v>
      </c>
      <c r="E68" s="368">
        <v>27586</v>
      </c>
      <c r="F68" s="367" t="s">
        <v>609</v>
      </c>
      <c r="G68" s="10">
        <f t="shared" si="4"/>
        <v>40</v>
      </c>
      <c r="H68" s="16">
        <v>8.27</v>
      </c>
      <c r="I68" s="46">
        <f t="shared" si="5"/>
        <v>7.890000000000001</v>
      </c>
      <c r="J68" s="50"/>
      <c r="K68" s="51">
        <v>42441</v>
      </c>
    </row>
    <row r="69" spans="1:11" ht="12.75">
      <c r="A69" s="10"/>
      <c r="B69" s="25"/>
      <c r="C69" s="101">
        <v>8.4</v>
      </c>
      <c r="D69" s="183" t="s">
        <v>635</v>
      </c>
      <c r="E69" s="184" t="s">
        <v>636</v>
      </c>
      <c r="F69" s="227" t="s">
        <v>637</v>
      </c>
      <c r="G69" s="10">
        <f t="shared" si="4"/>
        <v>43</v>
      </c>
      <c r="H69" s="16">
        <v>8.55</v>
      </c>
      <c r="I69" s="46">
        <f t="shared" si="5"/>
        <v>7.98</v>
      </c>
      <c r="J69" s="50"/>
      <c r="K69" s="51">
        <v>42441</v>
      </c>
    </row>
    <row r="70" spans="1:11" ht="12.75">
      <c r="A70" s="10"/>
      <c r="B70" s="25"/>
      <c r="C70" s="262">
        <v>9.13</v>
      </c>
      <c r="D70" s="428" t="s">
        <v>647</v>
      </c>
      <c r="E70" s="429">
        <v>24672</v>
      </c>
      <c r="F70" s="428" t="s">
        <v>648</v>
      </c>
      <c r="G70" s="10">
        <f t="shared" si="4"/>
        <v>48</v>
      </c>
      <c r="H70" s="16">
        <v>9.14</v>
      </c>
      <c r="I70" s="46">
        <f t="shared" si="5"/>
        <v>8.21</v>
      </c>
      <c r="J70" s="50"/>
      <c r="K70" s="51">
        <v>42441</v>
      </c>
    </row>
    <row r="71" spans="1:11" ht="12.75">
      <c r="A71" s="10"/>
      <c r="B71" s="25"/>
      <c r="C71" s="273">
        <v>8.93</v>
      </c>
      <c r="D71" s="183" t="s">
        <v>230</v>
      </c>
      <c r="E71" s="184" t="s">
        <v>231</v>
      </c>
      <c r="F71" s="225" t="s">
        <v>85</v>
      </c>
      <c r="G71" s="10">
        <f t="shared" si="4"/>
        <v>44</v>
      </c>
      <c r="H71" s="16">
        <v>9.04</v>
      </c>
      <c r="I71" s="46">
        <f t="shared" si="5"/>
        <v>8.370000000000001</v>
      </c>
      <c r="J71" s="50"/>
      <c r="K71" s="51">
        <v>42441</v>
      </c>
    </row>
    <row r="72" spans="1:11" ht="12.75">
      <c r="A72" s="10"/>
      <c r="B72" s="25"/>
      <c r="C72" s="262">
        <v>11.23</v>
      </c>
      <c r="D72" s="183" t="s">
        <v>94</v>
      </c>
      <c r="E72" s="184" t="s">
        <v>236</v>
      </c>
      <c r="F72" s="183" t="s">
        <v>285</v>
      </c>
      <c r="G72" s="10">
        <f t="shared" si="4"/>
        <v>73</v>
      </c>
      <c r="H72" s="16">
        <v>11.8</v>
      </c>
      <c r="I72" s="46">
        <f t="shared" si="5"/>
        <v>8.4</v>
      </c>
      <c r="J72" s="50"/>
      <c r="K72" s="51">
        <v>42441</v>
      </c>
    </row>
    <row r="73" spans="1:11" ht="12.75">
      <c r="A73" s="10"/>
      <c r="B73" s="25"/>
      <c r="C73" s="249">
        <v>9.15</v>
      </c>
      <c r="D73" s="367" t="s">
        <v>515</v>
      </c>
      <c r="E73" s="368">
        <v>25175</v>
      </c>
      <c r="F73" s="367" t="s">
        <v>287</v>
      </c>
      <c r="G73" s="10">
        <f t="shared" si="4"/>
        <v>47</v>
      </c>
      <c r="H73" s="16">
        <v>9.3</v>
      </c>
      <c r="I73" s="46">
        <f t="shared" si="5"/>
        <v>8.42</v>
      </c>
      <c r="J73" s="50"/>
      <c r="K73" s="51">
        <v>42441</v>
      </c>
    </row>
    <row r="74" spans="1:11" ht="12.75">
      <c r="A74" s="10"/>
      <c r="B74" s="25"/>
      <c r="C74" s="273">
        <v>9.13</v>
      </c>
      <c r="D74" s="183" t="s">
        <v>391</v>
      </c>
      <c r="E74" s="184">
        <v>25188</v>
      </c>
      <c r="F74" s="225" t="s">
        <v>392</v>
      </c>
      <c r="G74" s="10">
        <f t="shared" si="4"/>
        <v>47</v>
      </c>
      <c r="H74" s="16">
        <v>9.43</v>
      </c>
      <c r="I74" s="46">
        <f t="shared" si="5"/>
        <v>8.53</v>
      </c>
      <c r="J74" s="50"/>
      <c r="K74" s="51">
        <v>42441</v>
      </c>
    </row>
    <row r="75" spans="1:11" ht="12.75">
      <c r="A75" s="10"/>
      <c r="B75" s="25"/>
      <c r="C75" s="273">
        <v>9.25</v>
      </c>
      <c r="D75" s="183" t="s">
        <v>403</v>
      </c>
      <c r="E75" s="184" t="s">
        <v>404</v>
      </c>
      <c r="F75" s="225" t="s">
        <v>70</v>
      </c>
      <c r="G75" s="10">
        <f t="shared" si="4"/>
        <v>42</v>
      </c>
      <c r="H75" s="16">
        <v>9.59</v>
      </c>
      <c r="I75" s="46">
        <f t="shared" si="5"/>
        <v>9.02</v>
      </c>
      <c r="J75" s="50"/>
      <c r="K75" s="51">
        <v>42441</v>
      </c>
    </row>
    <row r="76" spans="1:11" ht="12.75">
      <c r="A76" s="10"/>
      <c r="B76" s="25"/>
      <c r="C76" s="249">
        <v>10</v>
      </c>
      <c r="D76" s="367" t="s">
        <v>598</v>
      </c>
      <c r="E76" s="368">
        <v>23844</v>
      </c>
      <c r="F76" s="367" t="s">
        <v>599</v>
      </c>
      <c r="G76" s="10">
        <f t="shared" si="4"/>
        <v>50</v>
      </c>
      <c r="H76" s="16">
        <v>10.35</v>
      </c>
      <c r="I76" s="46">
        <f t="shared" si="5"/>
        <v>9.15</v>
      </c>
      <c r="J76" s="50"/>
      <c r="K76" s="51">
        <v>42441</v>
      </c>
    </row>
    <row r="77" spans="1:11" ht="12.75">
      <c r="A77" s="10"/>
      <c r="B77" s="25"/>
      <c r="C77" s="101">
        <v>13.8</v>
      </c>
      <c r="D77" s="183" t="s">
        <v>355</v>
      </c>
      <c r="E77" s="184">
        <v>14230</v>
      </c>
      <c r="F77" s="183" t="s">
        <v>356</v>
      </c>
      <c r="G77" s="10">
        <f t="shared" si="4"/>
        <v>77</v>
      </c>
      <c r="H77" s="16">
        <v>15.2</v>
      </c>
      <c r="I77" s="46">
        <f t="shared" si="5"/>
        <v>10.23</v>
      </c>
      <c r="J77" s="50"/>
      <c r="K77" s="51">
        <v>42441</v>
      </c>
    </row>
    <row r="78" spans="1:11" ht="12.75">
      <c r="A78" s="10"/>
      <c r="B78" s="25"/>
      <c r="C78" s="101"/>
      <c r="D78" s="183"/>
      <c r="E78" s="184"/>
      <c r="F78" s="183"/>
      <c r="G78" s="10"/>
      <c r="H78" s="16"/>
      <c r="I78" s="46"/>
      <c r="J78" s="50"/>
      <c r="K78" s="51">
        <v>42441</v>
      </c>
    </row>
    <row r="79" spans="1:11" ht="12.75">
      <c r="A79" s="10"/>
      <c r="B79" s="25"/>
      <c r="C79" s="273"/>
      <c r="D79" s="318"/>
      <c r="E79" s="319"/>
      <c r="F79" s="318"/>
      <c r="G79" s="10"/>
      <c r="H79" s="16"/>
      <c r="I79" s="49"/>
      <c r="J79" s="50"/>
      <c r="K79" s="51">
        <v>42441</v>
      </c>
    </row>
    <row r="80" spans="1:11" ht="12.75">
      <c r="A80" s="10"/>
      <c r="B80" s="25"/>
      <c r="C80" s="249"/>
      <c r="D80" s="318"/>
      <c r="E80" s="319"/>
      <c r="F80" s="318"/>
      <c r="G80" s="10"/>
      <c r="H80" s="16"/>
      <c r="I80" s="49"/>
      <c r="J80" s="50"/>
      <c r="K80" s="51">
        <v>42441</v>
      </c>
    </row>
    <row r="81" spans="1:11" ht="12.75">
      <c r="A81" s="10"/>
      <c r="B81" s="25"/>
      <c r="C81" s="262"/>
      <c r="D81" s="375"/>
      <c r="E81" s="376"/>
      <c r="F81" s="375"/>
      <c r="G81" s="10"/>
      <c r="H81" s="16"/>
      <c r="I81" s="49"/>
      <c r="J81" s="50"/>
      <c r="K81" s="51">
        <v>42441</v>
      </c>
    </row>
    <row r="82" spans="1:11" ht="12.75">
      <c r="A82" s="10"/>
      <c r="B82" s="25"/>
      <c r="C82" s="249"/>
      <c r="D82" s="318"/>
      <c r="E82" s="319"/>
      <c r="F82" s="318"/>
      <c r="G82" s="10"/>
      <c r="H82" s="16"/>
      <c r="I82" s="49"/>
      <c r="J82" s="50"/>
      <c r="K82" s="51">
        <v>42441</v>
      </c>
    </row>
    <row r="83" spans="1:11" ht="12.75">
      <c r="A83" s="10"/>
      <c r="B83" s="25"/>
      <c r="C83" s="249"/>
      <c r="D83" s="318"/>
      <c r="E83" s="319"/>
      <c r="F83" s="318"/>
      <c r="G83" s="10"/>
      <c r="H83" s="16"/>
      <c r="I83" s="49"/>
      <c r="J83" s="50"/>
      <c r="K83" s="51">
        <v>42441</v>
      </c>
    </row>
    <row r="84" spans="1:11" ht="12.75">
      <c r="A84" s="10"/>
      <c r="B84" s="25"/>
      <c r="C84" s="101"/>
      <c r="D84" s="183"/>
      <c r="E84" s="184"/>
      <c r="F84" s="183"/>
      <c r="G84" s="10"/>
      <c r="H84" s="16"/>
      <c r="I84" s="49"/>
      <c r="J84" s="50"/>
      <c r="K84" s="51">
        <v>42441</v>
      </c>
    </row>
    <row r="85" spans="1:11" ht="12.75">
      <c r="A85" s="10"/>
      <c r="B85" s="25"/>
      <c r="C85" s="249"/>
      <c r="D85" s="318"/>
      <c r="E85" s="319"/>
      <c r="F85" s="318"/>
      <c r="G85" s="10"/>
      <c r="H85" s="16"/>
      <c r="I85" s="49"/>
      <c r="J85" s="50"/>
      <c r="K85" s="51">
        <v>42441</v>
      </c>
    </row>
    <row r="86" spans="1:11" ht="12.75">
      <c r="A86" s="10"/>
      <c r="B86" s="25"/>
      <c r="C86" s="262"/>
      <c r="D86" s="318"/>
      <c r="E86" s="319"/>
      <c r="F86" s="320"/>
      <c r="G86" s="10"/>
      <c r="H86" s="16"/>
      <c r="I86" s="49"/>
      <c r="J86" s="50"/>
      <c r="K86" s="51">
        <v>42441</v>
      </c>
    </row>
    <row r="87" spans="1:11" ht="12.75">
      <c r="A87" s="10"/>
      <c r="B87" s="25"/>
      <c r="C87" s="101"/>
      <c r="D87" s="230"/>
      <c r="E87" s="231"/>
      <c r="F87" s="230"/>
      <c r="G87" s="10"/>
      <c r="H87" s="16"/>
      <c r="I87" s="49"/>
      <c r="J87" s="50"/>
      <c r="K87" s="51">
        <v>42441</v>
      </c>
    </row>
    <row r="88" spans="1:11" ht="12.75">
      <c r="A88" s="10"/>
      <c r="B88" s="25"/>
      <c r="C88" s="101"/>
      <c r="D88" s="230"/>
      <c r="E88" s="231"/>
      <c r="F88" s="246"/>
      <c r="G88" s="10"/>
      <c r="H88" s="16"/>
      <c r="I88" s="49"/>
      <c r="J88" s="50"/>
      <c r="K88" s="51">
        <v>42441</v>
      </c>
    </row>
    <row r="89" spans="1:11" ht="12.75">
      <c r="A89" s="10"/>
      <c r="B89" s="25"/>
      <c r="C89" s="101"/>
      <c r="D89" s="230"/>
      <c r="E89" s="231"/>
      <c r="F89" s="230"/>
      <c r="G89" s="10"/>
      <c r="H89" s="16"/>
      <c r="I89" s="49"/>
      <c r="J89" s="50"/>
      <c r="K89" s="51">
        <v>42441</v>
      </c>
    </row>
    <row r="90" spans="1:11" ht="12.75">
      <c r="A90" s="10"/>
      <c r="B90" s="25"/>
      <c r="C90" s="101"/>
      <c r="D90" s="230"/>
      <c r="E90" s="231"/>
      <c r="F90" s="230"/>
      <c r="G90" s="10"/>
      <c r="H90" s="16"/>
      <c r="I90" s="49"/>
      <c r="J90" s="50"/>
      <c r="K90" s="51">
        <v>42441</v>
      </c>
    </row>
    <row r="91" spans="1:11" ht="12.75">
      <c r="A91" s="10"/>
      <c r="B91" s="25"/>
      <c r="C91" s="101"/>
      <c r="D91" s="318"/>
      <c r="E91" s="319"/>
      <c r="F91" s="320"/>
      <c r="G91" s="10"/>
      <c r="H91" s="16"/>
      <c r="I91" s="49"/>
      <c r="J91" s="50"/>
      <c r="K91" s="51">
        <v>42441</v>
      </c>
    </row>
    <row r="92" spans="1:11" ht="12.75">
      <c r="A92" s="10"/>
      <c r="B92" s="25"/>
      <c r="C92" s="101"/>
      <c r="D92" s="318"/>
      <c r="E92" s="319"/>
      <c r="F92" s="320"/>
      <c r="G92" s="10"/>
      <c r="H92" s="16"/>
      <c r="I92" s="49"/>
      <c r="J92" s="50"/>
      <c r="K92" s="51">
        <v>42441</v>
      </c>
    </row>
    <row r="93" spans="1:11" ht="12.75">
      <c r="A93" s="10"/>
      <c r="B93" s="25"/>
      <c r="C93" s="101"/>
      <c r="D93" s="321"/>
      <c r="E93" s="329"/>
      <c r="F93" s="330"/>
      <c r="G93" s="10"/>
      <c r="H93" s="16"/>
      <c r="I93" s="49"/>
      <c r="J93" s="50"/>
      <c r="K93" s="51">
        <v>42441</v>
      </c>
    </row>
    <row r="94" spans="1:11" ht="12.75">
      <c r="A94" s="10"/>
      <c r="B94" s="25"/>
      <c r="C94" s="101"/>
      <c r="D94" s="318"/>
      <c r="E94" s="319"/>
      <c r="F94" s="320"/>
      <c r="G94" s="10"/>
      <c r="H94" s="16"/>
      <c r="I94" s="49"/>
      <c r="J94" s="50"/>
      <c r="K94" s="51">
        <v>42441</v>
      </c>
    </row>
    <row r="95" spans="1:11" ht="12.75">
      <c r="A95" s="10"/>
      <c r="B95" s="25"/>
      <c r="C95" s="101"/>
      <c r="D95" s="318"/>
      <c r="E95" s="319"/>
      <c r="F95" s="320"/>
      <c r="G95" s="10"/>
      <c r="H95" s="16"/>
      <c r="I95" s="49"/>
      <c r="J95" s="50"/>
      <c r="K95" s="51">
        <v>42441</v>
      </c>
    </row>
    <row r="96" spans="1:11" ht="12.75">
      <c r="A96" s="10"/>
      <c r="B96" s="25"/>
      <c r="C96" s="101"/>
      <c r="D96" s="318"/>
      <c r="E96" s="319"/>
      <c r="F96" s="318"/>
      <c r="G96" s="10"/>
      <c r="H96" s="16"/>
      <c r="I96" s="49"/>
      <c r="J96" s="50"/>
      <c r="K96" s="51">
        <v>42441</v>
      </c>
    </row>
    <row r="97" spans="1:11" ht="12.75">
      <c r="A97" s="10"/>
      <c r="B97" s="25"/>
      <c r="C97" s="101"/>
      <c r="D97" s="318"/>
      <c r="E97" s="319"/>
      <c r="F97" s="318"/>
      <c r="G97" s="10"/>
      <c r="H97" s="16"/>
      <c r="I97" s="49"/>
      <c r="J97" s="50"/>
      <c r="K97" s="51">
        <v>42441</v>
      </c>
    </row>
    <row r="98" spans="1:11" ht="12.75">
      <c r="A98" s="10"/>
      <c r="B98" s="25"/>
      <c r="C98" s="101"/>
      <c r="D98" s="375"/>
      <c r="E98" s="376"/>
      <c r="F98" s="375"/>
      <c r="G98" s="10"/>
      <c r="H98" s="16"/>
      <c r="I98" s="49"/>
      <c r="J98" s="50"/>
      <c r="K98" s="51">
        <v>42441</v>
      </c>
    </row>
    <row r="99" spans="1:11" ht="12.75">
      <c r="A99" s="10"/>
      <c r="B99" s="25"/>
      <c r="C99" s="101"/>
      <c r="D99" s="318"/>
      <c r="E99" s="319"/>
      <c r="F99" s="318"/>
      <c r="G99" s="10"/>
      <c r="H99" s="16"/>
      <c r="I99" s="49"/>
      <c r="J99" s="50"/>
      <c r="K99" s="51">
        <v>42441</v>
      </c>
    </row>
    <row r="100" spans="1:11" ht="12.75">
      <c r="A100" s="10"/>
      <c r="B100" s="25"/>
      <c r="C100" s="101"/>
      <c r="D100" s="54"/>
      <c r="E100" s="54"/>
      <c r="F100" s="54"/>
      <c r="G100" s="10"/>
      <c r="H100" s="16"/>
      <c r="I100" s="49"/>
      <c r="J100" s="50"/>
      <c r="K100" s="51">
        <v>42441</v>
      </c>
    </row>
    <row r="101" spans="1:11" ht="12.75">
      <c r="A101" s="10"/>
      <c r="B101" s="25"/>
      <c r="C101" s="101"/>
      <c r="D101" s="54"/>
      <c r="E101" s="54"/>
      <c r="F101" s="54"/>
      <c r="G101" s="10"/>
      <c r="H101" s="16"/>
      <c r="I101" s="49"/>
      <c r="J101" s="50"/>
      <c r="K101" s="51">
        <v>42441</v>
      </c>
    </row>
    <row r="102" spans="1:11" ht="12.75">
      <c r="A102" s="10"/>
      <c r="B102" s="25"/>
      <c r="C102" s="101"/>
      <c r="D102" s="54"/>
      <c r="E102" s="54"/>
      <c r="F102" s="54"/>
      <c r="G102" s="10"/>
      <c r="H102" s="16"/>
      <c r="I102" s="49"/>
      <c r="J102" s="50"/>
      <c r="K102" s="51">
        <v>42441</v>
      </c>
    </row>
    <row r="103" spans="1:11" ht="12.75">
      <c r="A103" s="10"/>
      <c r="B103" s="25"/>
      <c r="C103" s="101"/>
      <c r="D103" s="54"/>
      <c r="E103" s="54"/>
      <c r="F103" s="54"/>
      <c r="G103" s="10"/>
      <c r="H103" s="16"/>
      <c r="I103" s="49"/>
      <c r="J103" s="50"/>
      <c r="K103" s="51">
        <v>42441</v>
      </c>
    </row>
    <row r="104" spans="1:11" ht="12.75">
      <c r="A104" s="10"/>
      <c r="B104" s="25"/>
      <c r="C104" s="101"/>
      <c r="D104" s="54"/>
      <c r="E104" s="54"/>
      <c r="F104" s="54"/>
      <c r="G104" s="10"/>
      <c r="H104" s="16"/>
      <c r="I104" s="49"/>
      <c r="J104" s="50"/>
      <c r="K104" s="51">
        <v>42441</v>
      </c>
    </row>
    <row r="105" spans="1:11" ht="12.75">
      <c r="A105" s="10"/>
      <c r="B105" s="25"/>
      <c r="C105" s="101"/>
      <c r="D105" s="54"/>
      <c r="E105" s="54"/>
      <c r="F105" s="54"/>
      <c r="G105" s="10"/>
      <c r="H105" s="16"/>
      <c r="I105" s="49"/>
      <c r="J105" s="50"/>
      <c r="K105" s="51">
        <v>42441</v>
      </c>
    </row>
    <row r="106" spans="1:11" ht="12.75">
      <c r="A106" s="10"/>
      <c r="B106" s="25"/>
      <c r="C106" s="101"/>
      <c r="D106" s="54"/>
      <c r="E106" s="54"/>
      <c r="F106" s="54"/>
      <c r="G106" s="10"/>
      <c r="H106" s="16"/>
      <c r="I106" s="49"/>
      <c r="J106" s="50"/>
      <c r="K106" s="51">
        <v>42441</v>
      </c>
    </row>
    <row r="107" spans="1:11" ht="12.75">
      <c r="A107" s="10"/>
      <c r="B107" s="25"/>
      <c r="C107" s="101"/>
      <c r="D107" s="54"/>
      <c r="E107" s="54"/>
      <c r="F107" s="54"/>
      <c r="G107" s="10"/>
      <c r="H107" s="16"/>
      <c r="I107" s="49"/>
      <c r="J107" s="50"/>
      <c r="K107" s="51">
        <v>42441</v>
      </c>
    </row>
    <row r="108" spans="1:11" ht="12.75">
      <c r="A108" s="10"/>
      <c r="B108" s="25"/>
      <c r="C108" s="101"/>
      <c r="D108" s="54"/>
      <c r="E108" s="54"/>
      <c r="F108" s="54"/>
      <c r="G108" s="10"/>
      <c r="H108" s="16"/>
      <c r="I108" s="49"/>
      <c r="J108" s="50"/>
      <c r="K108" s="51">
        <v>42441</v>
      </c>
    </row>
    <row r="109" spans="1:11" ht="12.75">
      <c r="A109" s="10"/>
      <c r="B109" s="25"/>
      <c r="C109" s="101"/>
      <c r="D109" s="54"/>
      <c r="E109" s="54"/>
      <c r="F109" s="54"/>
      <c r="G109" s="10"/>
      <c r="H109" s="16"/>
      <c r="I109" s="49"/>
      <c r="J109" s="50"/>
      <c r="K109" s="51">
        <v>42441</v>
      </c>
    </row>
    <row r="110" spans="1:11" ht="12.75">
      <c r="A110" s="10"/>
      <c r="B110" s="25"/>
      <c r="C110" s="101"/>
      <c r="D110" s="54"/>
      <c r="E110" s="54"/>
      <c r="F110" s="54"/>
      <c r="G110" s="10"/>
      <c r="H110" s="16"/>
      <c r="I110" s="49"/>
      <c r="J110" s="50"/>
      <c r="K110" s="51">
        <v>42441</v>
      </c>
    </row>
    <row r="111" spans="1:11" ht="12.75">
      <c r="A111" s="10"/>
      <c r="B111" s="25"/>
      <c r="C111" s="101"/>
      <c r="D111" s="54"/>
      <c r="E111" s="54"/>
      <c r="F111" s="54"/>
      <c r="G111" s="10"/>
      <c r="H111" s="16"/>
      <c r="I111" s="49"/>
      <c r="J111" s="50"/>
      <c r="K111" s="51">
        <v>42441</v>
      </c>
    </row>
    <row r="112" spans="1:11" ht="12.75">
      <c r="A112" s="10"/>
      <c r="B112" s="25"/>
      <c r="C112" s="101"/>
      <c r="D112" s="54"/>
      <c r="E112" s="54"/>
      <c r="F112" s="54"/>
      <c r="G112" s="10"/>
      <c r="H112" s="16"/>
      <c r="I112" s="49"/>
      <c r="J112" s="50"/>
      <c r="K112" s="51">
        <v>42441</v>
      </c>
    </row>
    <row r="113" spans="1:11" ht="12.75">
      <c r="A113" s="10"/>
      <c r="B113" s="25"/>
      <c r="C113" s="101"/>
      <c r="D113" s="54"/>
      <c r="E113" s="54"/>
      <c r="F113" s="54"/>
      <c r="G113" s="10"/>
      <c r="H113" s="16"/>
      <c r="I113" s="49"/>
      <c r="J113" s="50"/>
      <c r="K113" s="51">
        <v>42441</v>
      </c>
    </row>
    <row r="114" spans="1:11" ht="12.75">
      <c r="A114" s="10"/>
      <c r="B114" s="25"/>
      <c r="C114" s="101"/>
      <c r="D114" s="54"/>
      <c r="E114" s="54"/>
      <c r="F114" s="54"/>
      <c r="G114" s="10"/>
      <c r="H114" s="16"/>
      <c r="I114" s="49"/>
      <c r="J114" s="50"/>
      <c r="K114" s="51">
        <v>42441</v>
      </c>
    </row>
    <row r="115" spans="1:11" ht="12.75">
      <c r="A115" s="10"/>
      <c r="B115" s="10"/>
      <c r="C115" s="101"/>
      <c r="D115" s="54"/>
      <c r="E115" s="54"/>
      <c r="F115" s="54"/>
      <c r="G115" s="10"/>
      <c r="H115" s="16"/>
      <c r="I115" s="49"/>
      <c r="J115" s="50"/>
      <c r="K115" s="51">
        <v>42441</v>
      </c>
    </row>
    <row r="116" spans="1:11" ht="12.75">
      <c r="A116" s="10"/>
      <c r="B116" s="10"/>
      <c r="C116" s="101"/>
      <c r="D116" s="54"/>
      <c r="E116" s="54"/>
      <c r="F116" s="54"/>
      <c r="G116" s="10"/>
      <c r="H116" s="16"/>
      <c r="I116" s="49"/>
      <c r="J116" s="50"/>
      <c r="K116" s="51">
        <v>42441</v>
      </c>
    </row>
    <row r="117" spans="1:11" ht="12.75">
      <c r="A117" s="10"/>
      <c r="B117" s="10"/>
      <c r="C117" s="101"/>
      <c r="D117" s="54"/>
      <c r="E117" s="54"/>
      <c r="F117" s="54"/>
      <c r="G117" s="10"/>
      <c r="H117" s="16"/>
      <c r="I117" s="49"/>
      <c r="J117" s="50"/>
      <c r="K117" s="51">
        <v>42441</v>
      </c>
    </row>
    <row r="118" spans="1:11" ht="12.75">
      <c r="A118" s="10"/>
      <c r="B118" s="10"/>
      <c r="C118" s="101"/>
      <c r="D118" s="54"/>
      <c r="E118" s="54"/>
      <c r="F118" s="54"/>
      <c r="G118" s="10"/>
      <c r="H118" s="16"/>
      <c r="I118" s="49"/>
      <c r="J118" s="50"/>
      <c r="K118" s="51">
        <v>42441</v>
      </c>
    </row>
    <row r="119" spans="1:11" ht="12.75">
      <c r="A119" s="10"/>
      <c r="B119" s="10"/>
      <c r="C119" s="101"/>
      <c r="D119" s="54"/>
      <c r="E119" s="54"/>
      <c r="F119" s="54"/>
      <c r="G119" s="10"/>
      <c r="H119" s="16"/>
      <c r="I119" s="49"/>
      <c r="J119" s="50"/>
      <c r="K119" s="51">
        <v>42441</v>
      </c>
    </row>
    <row r="120" spans="1:11" ht="12.75">
      <c r="A120" s="10"/>
      <c r="B120" s="10"/>
      <c r="C120" s="101"/>
      <c r="D120" s="54"/>
      <c r="E120" s="54"/>
      <c r="F120" s="54"/>
      <c r="G120" s="10"/>
      <c r="H120" s="16"/>
      <c r="I120" s="49"/>
      <c r="J120" s="50"/>
      <c r="K120" s="51">
        <v>42441</v>
      </c>
    </row>
    <row r="121" spans="1:11" ht="12.75">
      <c r="A121" s="10"/>
      <c r="B121" s="10"/>
      <c r="C121" s="101"/>
      <c r="D121" s="54"/>
      <c r="E121" s="54"/>
      <c r="F121" s="54"/>
      <c r="G121" s="10"/>
      <c r="H121" s="16"/>
      <c r="I121" s="49"/>
      <c r="J121" s="50"/>
      <c r="K121" s="51">
        <v>42441</v>
      </c>
    </row>
    <row r="122" ht="12.75">
      <c r="K122" s="51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  <row r="233" ht="12.75">
      <c r="B233" s="24"/>
    </row>
  </sheetData>
  <sheetProtection/>
  <mergeCells count="2">
    <mergeCell ref="A4:J4"/>
    <mergeCell ref="A65:J65"/>
  </mergeCells>
  <printOptions/>
  <pageMargins left="0.25" right="0.29" top="0.53" bottom="0.55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AA82"/>
  <sheetViews>
    <sheetView zoomScalePageLayoutView="0" workbookViewId="0" topLeftCell="A4">
      <selection activeCell="I49" sqref="I49"/>
    </sheetView>
  </sheetViews>
  <sheetFormatPr defaultColWidth="9.00390625" defaultRowHeight="12.75"/>
  <cols>
    <col min="1" max="1" width="3.75390625" style="40" customWidth="1"/>
    <col min="2" max="2" width="5.125" style="40" bestFit="1" customWidth="1"/>
    <col min="3" max="3" width="6.625" style="40" bestFit="1" customWidth="1"/>
    <col min="4" max="4" width="17.00390625" style="40" bestFit="1" customWidth="1"/>
    <col min="5" max="5" width="10.125" style="40" bestFit="1" customWidth="1"/>
    <col min="6" max="6" width="25.125" style="40" bestFit="1" customWidth="1"/>
    <col min="7" max="8" width="4.75390625" style="40" customWidth="1"/>
    <col min="9" max="9" width="5.75390625" style="40" customWidth="1"/>
    <col min="10" max="22" width="4.75390625" style="40" customWidth="1"/>
    <col min="23" max="23" width="10.125" style="40" bestFit="1" customWidth="1"/>
    <col min="24" max="24" width="4.75390625" style="40" customWidth="1"/>
    <col min="25" max="25" width="6.75390625" style="40" customWidth="1"/>
    <col min="26" max="26" width="4.75390625" style="40" customWidth="1"/>
    <col min="27" max="27" width="7.625" style="40" bestFit="1" customWidth="1"/>
    <col min="28" max="16384" width="9.125" style="40" customWidth="1"/>
  </cols>
  <sheetData>
    <row r="1" spans="1:27" ht="12.75">
      <c r="A1" s="4" t="s">
        <v>64</v>
      </c>
      <c r="B1" s="6"/>
      <c r="C1" s="6"/>
      <c r="D1" s="36"/>
      <c r="E1" s="36"/>
      <c r="F1" s="36"/>
      <c r="G1" s="5"/>
      <c r="H1" s="6" t="s">
        <v>32</v>
      </c>
      <c r="I1" s="36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38"/>
      <c r="W1" s="39"/>
      <c r="X1" s="123" t="s">
        <v>185</v>
      </c>
      <c r="Y1" s="132" t="s">
        <v>180</v>
      </c>
      <c r="Z1" s="123" t="s">
        <v>185</v>
      </c>
      <c r="AA1" s="132" t="s">
        <v>180</v>
      </c>
    </row>
    <row r="2" spans="1:27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42"/>
      <c r="W2" s="39"/>
      <c r="X2" s="121">
        <v>35</v>
      </c>
      <c r="Y2" s="122">
        <v>1.0168</v>
      </c>
      <c r="Z2" s="121">
        <v>35</v>
      </c>
      <c r="AA2" s="122">
        <v>1.082</v>
      </c>
    </row>
    <row r="3" spans="1:27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45"/>
      <c r="W3" s="39"/>
      <c r="X3" s="108">
        <v>36</v>
      </c>
      <c r="Y3" s="109">
        <v>1.0289</v>
      </c>
      <c r="Z3" s="108">
        <v>36</v>
      </c>
      <c r="AA3" s="109">
        <v>1.0946</v>
      </c>
    </row>
    <row r="4" spans="1:27" ht="18">
      <c r="A4" s="469" t="s">
        <v>33</v>
      </c>
      <c r="B4" s="469"/>
      <c r="C4" s="469"/>
      <c r="D4" s="469"/>
      <c r="E4" s="469"/>
      <c r="F4" s="469"/>
      <c r="G4" s="20"/>
      <c r="H4" s="20"/>
      <c r="I4" s="20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17"/>
      <c r="X4" s="108">
        <v>37</v>
      </c>
      <c r="Y4" s="109">
        <v>1.041</v>
      </c>
      <c r="Z4" s="108">
        <v>37</v>
      </c>
      <c r="AA4" s="109">
        <v>1.1072</v>
      </c>
    </row>
    <row r="5" spans="1:27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27</v>
      </c>
      <c r="I5" s="10" t="s">
        <v>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1" t="s">
        <v>6</v>
      </c>
      <c r="X5" s="108">
        <v>38</v>
      </c>
      <c r="Y5" s="109">
        <v>1.0531</v>
      </c>
      <c r="Z5" s="108">
        <v>38</v>
      </c>
      <c r="AA5" s="109">
        <v>1.1199</v>
      </c>
    </row>
    <row r="6" spans="1:27" ht="12.75">
      <c r="A6" s="10"/>
      <c r="B6" s="219"/>
      <c r="C6" s="258">
        <v>330</v>
      </c>
      <c r="D6" s="155" t="s">
        <v>407</v>
      </c>
      <c r="E6" s="156">
        <v>18717</v>
      </c>
      <c r="F6" s="155" t="s">
        <v>70</v>
      </c>
      <c r="G6" s="10">
        <f aca="true" t="shared" si="0" ref="G6:G14">TRUNC((W6-E6)/365.25)</f>
        <v>64</v>
      </c>
      <c r="H6" s="22">
        <v>345</v>
      </c>
      <c r="I6" s="74">
        <f aca="true" t="shared" si="1" ref="I6:I14">FLOOR(H6*(VLOOKUP(G6,$X$1:$Y$67,2,0)),1)</f>
        <v>525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>
        <v>42441</v>
      </c>
      <c r="X6" s="108">
        <v>44</v>
      </c>
      <c r="Y6" s="109">
        <v>1.1339</v>
      </c>
      <c r="Z6" s="108">
        <v>44</v>
      </c>
      <c r="AA6" s="109">
        <v>1.2017</v>
      </c>
    </row>
    <row r="7" spans="1:27" ht="12.75">
      <c r="A7" s="10"/>
      <c r="B7" s="10"/>
      <c r="C7" s="258">
        <v>360</v>
      </c>
      <c r="D7" s="155" t="s">
        <v>400</v>
      </c>
      <c r="E7" s="156">
        <v>24730</v>
      </c>
      <c r="F7" s="221" t="s">
        <v>100</v>
      </c>
      <c r="G7" s="10">
        <f t="shared" si="0"/>
        <v>48</v>
      </c>
      <c r="H7" s="22">
        <v>355</v>
      </c>
      <c r="I7" s="74">
        <f t="shared" si="1"/>
        <v>424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42441</v>
      </c>
      <c r="X7" s="108">
        <v>46</v>
      </c>
      <c r="Y7" s="109">
        <v>1.1639</v>
      </c>
      <c r="Z7" s="108">
        <v>46</v>
      </c>
      <c r="AA7" s="109">
        <v>1.2319</v>
      </c>
    </row>
    <row r="8" spans="1:27" ht="12.75">
      <c r="A8" s="10"/>
      <c r="B8" s="219"/>
      <c r="C8" s="257">
        <v>210</v>
      </c>
      <c r="D8" s="155" t="s">
        <v>398</v>
      </c>
      <c r="E8" s="156" t="s">
        <v>399</v>
      </c>
      <c r="F8" s="155" t="s">
        <v>92</v>
      </c>
      <c r="G8" s="10">
        <f t="shared" si="0"/>
        <v>79</v>
      </c>
      <c r="H8" s="22">
        <v>195</v>
      </c>
      <c r="I8" s="74">
        <f t="shared" si="1"/>
        <v>399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>
        <v>42441</v>
      </c>
      <c r="X8" s="108">
        <v>42</v>
      </c>
      <c r="Y8" s="109">
        <v>1.1056</v>
      </c>
      <c r="Z8" s="108">
        <v>42</v>
      </c>
      <c r="AA8" s="109">
        <v>1.1734</v>
      </c>
    </row>
    <row r="9" spans="1:27" ht="12.75">
      <c r="A9" s="10"/>
      <c r="B9" s="219"/>
      <c r="C9" s="259">
        <v>350</v>
      </c>
      <c r="D9" s="422" t="s">
        <v>402</v>
      </c>
      <c r="E9" s="423">
        <v>26914</v>
      </c>
      <c r="F9" s="422" t="s">
        <v>532</v>
      </c>
      <c r="G9" s="10">
        <f t="shared" si="0"/>
        <v>42</v>
      </c>
      <c r="H9" s="22">
        <v>335</v>
      </c>
      <c r="I9" s="74">
        <f t="shared" si="1"/>
        <v>370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>
        <v>42441</v>
      </c>
      <c r="X9" s="121">
        <v>45</v>
      </c>
      <c r="Y9" s="122">
        <v>1.1481</v>
      </c>
      <c r="Z9" s="121">
        <v>45</v>
      </c>
      <c r="AA9" s="122">
        <v>1.2159</v>
      </c>
    </row>
    <row r="10" spans="1:27" ht="12.75">
      <c r="A10" s="10"/>
      <c r="B10" s="10"/>
      <c r="C10" s="257">
        <v>370</v>
      </c>
      <c r="D10" s="86" t="s">
        <v>631</v>
      </c>
      <c r="E10" s="394">
        <v>27089</v>
      </c>
      <c r="F10" s="431" t="s">
        <v>449</v>
      </c>
      <c r="G10" s="10">
        <f t="shared" si="0"/>
        <v>42</v>
      </c>
      <c r="H10" s="22">
        <v>325</v>
      </c>
      <c r="I10" s="74">
        <f t="shared" si="1"/>
        <v>359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1">
        <v>42441</v>
      </c>
      <c r="X10" s="108">
        <v>47</v>
      </c>
      <c r="Y10" s="109">
        <v>1.1797</v>
      </c>
      <c r="Z10" s="108">
        <v>47</v>
      </c>
      <c r="AA10" s="109">
        <v>1.248</v>
      </c>
    </row>
    <row r="11" spans="1:27" ht="12.75">
      <c r="A11" s="10"/>
      <c r="B11" s="219"/>
      <c r="C11" s="257">
        <v>320</v>
      </c>
      <c r="D11" s="155" t="s">
        <v>90</v>
      </c>
      <c r="E11" s="156" t="s">
        <v>300</v>
      </c>
      <c r="F11" s="155" t="s">
        <v>301</v>
      </c>
      <c r="G11" s="10">
        <f t="shared" si="0"/>
        <v>49</v>
      </c>
      <c r="H11" s="22">
        <v>285</v>
      </c>
      <c r="I11" s="74">
        <f t="shared" si="1"/>
        <v>345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>
        <v>42441</v>
      </c>
      <c r="X11" s="108">
        <v>43</v>
      </c>
      <c r="Y11" s="109">
        <v>1.1198</v>
      </c>
      <c r="Z11" s="108">
        <v>43</v>
      </c>
      <c r="AA11" s="109">
        <v>1.1876</v>
      </c>
    </row>
    <row r="12" spans="1:27" ht="12.75">
      <c r="A12" s="10"/>
      <c r="B12" s="219"/>
      <c r="C12" s="258">
        <v>200</v>
      </c>
      <c r="D12" s="155" t="s">
        <v>167</v>
      </c>
      <c r="E12" s="156" t="s">
        <v>229</v>
      </c>
      <c r="F12" s="155" t="s">
        <v>118</v>
      </c>
      <c r="G12" s="10">
        <f t="shared" si="0"/>
        <v>71</v>
      </c>
      <c r="H12" s="22">
        <v>175</v>
      </c>
      <c r="I12" s="74">
        <f t="shared" si="1"/>
        <v>302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>
        <v>42441</v>
      </c>
      <c r="X12" s="108">
        <v>41</v>
      </c>
      <c r="Y12" s="109">
        <v>1.0915</v>
      </c>
      <c r="Z12" s="108">
        <v>41</v>
      </c>
      <c r="AA12" s="109">
        <v>1.1593</v>
      </c>
    </row>
    <row r="13" spans="1:27" ht="12.75">
      <c r="A13" s="10"/>
      <c r="B13" s="219"/>
      <c r="C13" s="258">
        <v>180</v>
      </c>
      <c r="D13" s="155" t="s">
        <v>108</v>
      </c>
      <c r="E13" s="156" t="s">
        <v>299</v>
      </c>
      <c r="F13" s="155" t="s">
        <v>372</v>
      </c>
      <c r="G13" s="10">
        <f t="shared" si="0"/>
        <v>63</v>
      </c>
      <c r="H13" s="22">
        <v>195</v>
      </c>
      <c r="I13" s="74">
        <f t="shared" si="1"/>
        <v>292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>
        <v>42441</v>
      </c>
      <c r="X13" s="108">
        <v>39</v>
      </c>
      <c r="Y13" s="109">
        <v>1.0652</v>
      </c>
      <c r="Z13" s="108">
        <v>39</v>
      </c>
      <c r="AA13" s="109">
        <v>1.1325</v>
      </c>
    </row>
    <row r="14" spans="1:27" ht="12.75">
      <c r="A14" s="10"/>
      <c r="B14" s="219"/>
      <c r="C14" s="261">
        <v>193</v>
      </c>
      <c r="D14" s="155" t="s">
        <v>113</v>
      </c>
      <c r="E14" s="156" t="s">
        <v>282</v>
      </c>
      <c r="F14" s="155" t="s">
        <v>72</v>
      </c>
      <c r="G14" s="10">
        <f t="shared" si="0"/>
        <v>56</v>
      </c>
      <c r="H14" s="22">
        <v>175</v>
      </c>
      <c r="I14" s="74">
        <f t="shared" si="1"/>
        <v>234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>
        <v>42441</v>
      </c>
      <c r="X14" s="121">
        <v>40</v>
      </c>
      <c r="Y14" s="122">
        <v>1.0773</v>
      </c>
      <c r="Z14" s="121">
        <v>40</v>
      </c>
      <c r="AA14" s="122">
        <v>1.1451</v>
      </c>
    </row>
    <row r="15" spans="1:27" ht="12.75">
      <c r="A15" s="10"/>
      <c r="B15" s="10"/>
      <c r="C15" s="258"/>
      <c r="D15" s="222"/>
      <c r="E15" s="156"/>
      <c r="F15" s="221"/>
      <c r="G15" s="10"/>
      <c r="H15" s="22"/>
      <c r="I15" s="74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>
        <v>42441</v>
      </c>
      <c r="X15" s="108">
        <v>48</v>
      </c>
      <c r="Y15" s="109">
        <v>1.1956</v>
      </c>
      <c r="Z15" s="108">
        <v>48</v>
      </c>
      <c r="AA15" s="109">
        <v>1.264</v>
      </c>
    </row>
    <row r="16" spans="1:27" ht="12.75">
      <c r="A16" s="10"/>
      <c r="B16" s="10"/>
      <c r="C16" s="258"/>
      <c r="D16" s="155"/>
      <c r="E16" s="156"/>
      <c r="F16" s="155"/>
      <c r="G16" s="10"/>
      <c r="H16" s="22"/>
      <c r="I16" s="74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>
        <v>42441</v>
      </c>
      <c r="X16" s="108">
        <v>49</v>
      </c>
      <c r="Y16" s="109">
        <v>1.2114</v>
      </c>
      <c r="Z16" s="108">
        <v>49</v>
      </c>
      <c r="AA16" s="109">
        <v>1.2801</v>
      </c>
    </row>
    <row r="17" spans="1:27" ht="12.75">
      <c r="A17" s="10"/>
      <c r="B17" s="10"/>
      <c r="C17" s="257"/>
      <c r="D17" s="373"/>
      <c r="E17" s="374"/>
      <c r="F17" s="373"/>
      <c r="G17" s="10"/>
      <c r="H17" s="22"/>
      <c r="I17" s="74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>
        <v>42441</v>
      </c>
      <c r="X17" s="121">
        <v>50</v>
      </c>
      <c r="Y17" s="122">
        <v>1.2272</v>
      </c>
      <c r="Z17" s="121">
        <v>50</v>
      </c>
      <c r="AA17" s="122">
        <v>1.2961</v>
      </c>
    </row>
    <row r="18" spans="1:27" ht="12.75">
      <c r="A18" s="10"/>
      <c r="B18" s="10"/>
      <c r="C18" s="257"/>
      <c r="D18" s="373"/>
      <c r="E18" s="374"/>
      <c r="F18" s="373"/>
      <c r="G18" s="10"/>
      <c r="H18" s="22"/>
      <c r="I18" s="74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>
        <v>42441</v>
      </c>
      <c r="X18" s="108">
        <v>51</v>
      </c>
      <c r="Y18" s="109">
        <v>1.2454</v>
      </c>
      <c r="Z18" s="108">
        <v>51</v>
      </c>
      <c r="AA18" s="109">
        <v>1.3144</v>
      </c>
    </row>
    <row r="19" spans="1:27" ht="12.75">
      <c r="A19" s="10"/>
      <c r="B19" s="10"/>
      <c r="C19" s="261"/>
      <c r="D19" s="232"/>
      <c r="E19" s="233"/>
      <c r="F19" s="234"/>
      <c r="G19" s="10"/>
      <c r="H19" s="22"/>
      <c r="I19" s="74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>
        <v>42441</v>
      </c>
      <c r="X19" s="108">
        <v>52</v>
      </c>
      <c r="Y19" s="109">
        <v>1.2636</v>
      </c>
      <c r="Z19" s="108">
        <v>52</v>
      </c>
      <c r="AA19" s="109">
        <v>1.3327</v>
      </c>
    </row>
    <row r="20" spans="1:27" ht="12.75">
      <c r="A20" s="10"/>
      <c r="B20" s="10"/>
      <c r="C20" s="258"/>
      <c r="D20" s="232"/>
      <c r="E20" s="233"/>
      <c r="F20" s="232"/>
      <c r="G20" s="10"/>
      <c r="H20" s="22"/>
      <c r="I20" s="74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>
        <v>42441</v>
      </c>
      <c r="X20" s="108">
        <v>53</v>
      </c>
      <c r="Y20" s="109">
        <v>1.2818</v>
      </c>
      <c r="Z20" s="108">
        <v>53</v>
      </c>
      <c r="AA20" s="109">
        <v>1.3511</v>
      </c>
    </row>
    <row r="21" spans="1:27" ht="12.75">
      <c r="A21" s="10"/>
      <c r="B21" s="10"/>
      <c r="C21" s="257"/>
      <c r="D21" s="232"/>
      <c r="E21" s="233"/>
      <c r="F21" s="234"/>
      <c r="G21" s="10"/>
      <c r="H21" s="22"/>
      <c r="I21" s="7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>
        <v>42441</v>
      </c>
      <c r="X21" s="108">
        <v>54</v>
      </c>
      <c r="Y21" s="109">
        <v>1.3</v>
      </c>
      <c r="Z21" s="108">
        <v>54</v>
      </c>
      <c r="AA21" s="109">
        <v>1.3694</v>
      </c>
    </row>
    <row r="22" spans="1:27" ht="12.75">
      <c r="A22" s="10"/>
      <c r="B22" s="10"/>
      <c r="C22" s="258"/>
      <c r="D22" s="232"/>
      <c r="E22" s="233"/>
      <c r="F22" s="238"/>
      <c r="G22" s="10"/>
      <c r="H22" s="22"/>
      <c r="I22" s="74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>
        <v>42441</v>
      </c>
      <c r="X22" s="121">
        <v>55</v>
      </c>
      <c r="Y22" s="122">
        <v>1.3182</v>
      </c>
      <c r="Z22" s="121">
        <v>55</v>
      </c>
      <c r="AA22" s="122">
        <v>1.3877</v>
      </c>
    </row>
    <row r="23" spans="1:27" ht="12.75">
      <c r="A23" s="10"/>
      <c r="B23" s="10"/>
      <c r="C23" s="261"/>
      <c r="D23" s="373"/>
      <c r="E23" s="374"/>
      <c r="F23" s="373"/>
      <c r="G23" s="10"/>
      <c r="H23" s="22"/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>
        <v>42441</v>
      </c>
      <c r="X23" s="108">
        <v>56</v>
      </c>
      <c r="Y23" s="109">
        <v>1.3393</v>
      </c>
      <c r="Z23" s="108">
        <v>56</v>
      </c>
      <c r="AA23" s="109">
        <v>1.4088</v>
      </c>
    </row>
    <row r="24" spans="1:27" ht="12.75">
      <c r="A24" s="10"/>
      <c r="B24" s="10"/>
      <c r="C24" s="261"/>
      <c r="D24" s="232"/>
      <c r="E24" s="233"/>
      <c r="F24" s="232"/>
      <c r="G24" s="10"/>
      <c r="H24" s="22"/>
      <c r="I24" s="74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>
        <v>42441</v>
      </c>
      <c r="X24" s="108">
        <v>57</v>
      </c>
      <c r="Y24" s="109">
        <v>1.3604</v>
      </c>
      <c r="Z24" s="108">
        <v>57</v>
      </c>
      <c r="AA24" s="109">
        <v>1.4299</v>
      </c>
    </row>
    <row r="25" spans="1:27" ht="12.75">
      <c r="A25" s="10"/>
      <c r="B25" s="10"/>
      <c r="C25" s="257"/>
      <c r="D25" s="232"/>
      <c r="E25" s="233"/>
      <c r="F25" s="234"/>
      <c r="G25" s="10"/>
      <c r="H25" s="22"/>
      <c r="I25" s="7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>
        <v>42441</v>
      </c>
      <c r="X25" s="108">
        <v>58</v>
      </c>
      <c r="Y25" s="109">
        <v>1.3814</v>
      </c>
      <c r="Z25" s="108">
        <v>58</v>
      </c>
      <c r="AA25" s="109">
        <v>1.451</v>
      </c>
    </row>
    <row r="26" spans="1:27" ht="12.75">
      <c r="A26" s="10"/>
      <c r="B26" s="10"/>
      <c r="C26" s="258"/>
      <c r="D26" s="232"/>
      <c r="E26" s="233"/>
      <c r="F26" s="234"/>
      <c r="G26" s="10"/>
      <c r="H26" s="22"/>
      <c r="I26" s="74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>
        <v>42441</v>
      </c>
      <c r="X26" s="108">
        <v>59</v>
      </c>
      <c r="Y26" s="109">
        <v>1.4025</v>
      </c>
      <c r="Z26" s="108">
        <v>59</v>
      </c>
      <c r="AA26" s="109">
        <v>1.4721</v>
      </c>
    </row>
    <row r="27" spans="1:27" ht="12.75">
      <c r="A27" s="10"/>
      <c r="B27" s="10"/>
      <c r="C27" s="258"/>
      <c r="D27" s="232"/>
      <c r="E27" s="233"/>
      <c r="F27" s="232"/>
      <c r="G27" s="10"/>
      <c r="H27" s="22"/>
      <c r="I27" s="74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>
        <v>42441</v>
      </c>
      <c r="X27" s="121">
        <v>60</v>
      </c>
      <c r="Y27" s="122">
        <v>1.4236</v>
      </c>
      <c r="Z27" s="121">
        <v>60</v>
      </c>
      <c r="AA27" s="122">
        <v>1.4932</v>
      </c>
    </row>
    <row r="28" spans="1:27" ht="12.75">
      <c r="A28" s="10"/>
      <c r="B28" s="10"/>
      <c r="C28" s="258"/>
      <c r="D28" s="232"/>
      <c r="E28" s="233"/>
      <c r="F28" s="234"/>
      <c r="G28" s="10"/>
      <c r="H28" s="22"/>
      <c r="I28" s="74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>
        <v>42441</v>
      </c>
      <c r="X28" s="108">
        <v>61</v>
      </c>
      <c r="Y28" s="109">
        <v>1.4484</v>
      </c>
      <c r="Z28" s="108">
        <v>61</v>
      </c>
      <c r="AA28" s="109">
        <v>1.5178</v>
      </c>
    </row>
    <row r="29" spans="1:27" ht="12.75">
      <c r="A29" s="10"/>
      <c r="B29" s="10"/>
      <c r="C29" s="258"/>
      <c r="D29" s="315"/>
      <c r="E29" s="316"/>
      <c r="F29" s="315"/>
      <c r="G29" s="10"/>
      <c r="H29" s="22"/>
      <c r="I29" s="74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v>42441</v>
      </c>
      <c r="X29" s="108">
        <v>62</v>
      </c>
      <c r="Y29" s="109">
        <v>1.4732</v>
      </c>
      <c r="Z29" s="108">
        <v>62</v>
      </c>
      <c r="AA29" s="109">
        <v>1.5423</v>
      </c>
    </row>
    <row r="30" spans="1:27" ht="12.75">
      <c r="A30" s="10"/>
      <c r="B30" s="10"/>
      <c r="C30" s="258"/>
      <c r="D30" s="232"/>
      <c r="E30" s="233"/>
      <c r="F30" s="234"/>
      <c r="G30" s="10"/>
      <c r="H30" s="22"/>
      <c r="I30" s="74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v>42441</v>
      </c>
      <c r="X30" s="108">
        <v>63</v>
      </c>
      <c r="Y30" s="109">
        <v>1.4979</v>
      </c>
      <c r="Z30" s="108">
        <v>63</v>
      </c>
      <c r="AA30" s="109">
        <v>1.5669</v>
      </c>
    </row>
    <row r="31" spans="1:27" ht="12.75">
      <c r="A31" s="10"/>
      <c r="B31" s="10"/>
      <c r="C31" s="258"/>
      <c r="D31" s="238"/>
      <c r="E31" s="301"/>
      <c r="F31" s="328"/>
      <c r="G31" s="10"/>
      <c r="H31" s="22"/>
      <c r="I31" s="74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>
        <v>42441</v>
      </c>
      <c r="X31" s="108">
        <v>64</v>
      </c>
      <c r="Y31" s="109">
        <v>1.5227</v>
      </c>
      <c r="Z31" s="108">
        <v>64</v>
      </c>
      <c r="AA31" s="109">
        <v>1.5914</v>
      </c>
    </row>
    <row r="32" spans="1:27" ht="12.75">
      <c r="A32" s="10"/>
      <c r="B32" s="10"/>
      <c r="C32" s="258"/>
      <c r="D32" s="232"/>
      <c r="E32" s="233"/>
      <c r="F32" s="234"/>
      <c r="G32" s="10"/>
      <c r="H32" s="22"/>
      <c r="I32" s="74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>
        <v>42441</v>
      </c>
      <c r="X32" s="121">
        <v>65</v>
      </c>
      <c r="Y32" s="122">
        <v>1.5475</v>
      </c>
      <c r="Z32" s="121">
        <v>65</v>
      </c>
      <c r="AA32" s="122">
        <v>1.616</v>
      </c>
    </row>
    <row r="33" spans="1:27" ht="12.75">
      <c r="A33" s="10"/>
      <c r="B33" s="10"/>
      <c r="C33" s="258"/>
      <c r="D33" s="235"/>
      <c r="E33" s="236"/>
      <c r="F33" s="235"/>
      <c r="G33" s="10"/>
      <c r="H33" s="22"/>
      <c r="I33" s="7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v>42441</v>
      </c>
      <c r="X33" s="108">
        <v>66</v>
      </c>
      <c r="Y33" s="109">
        <v>1.577</v>
      </c>
      <c r="Z33" s="108">
        <v>66</v>
      </c>
      <c r="AA33" s="109">
        <v>1.6499</v>
      </c>
    </row>
    <row r="34" spans="1:27" ht="12.75">
      <c r="A34" s="10"/>
      <c r="B34" s="10"/>
      <c r="C34" s="260"/>
      <c r="D34" s="232"/>
      <c r="E34" s="233"/>
      <c r="F34" s="234"/>
      <c r="G34" s="10"/>
      <c r="H34" s="22"/>
      <c r="I34" s="74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>
        <v>42441</v>
      </c>
      <c r="X34" s="108">
        <v>67</v>
      </c>
      <c r="Y34" s="109">
        <v>1.6065</v>
      </c>
      <c r="Z34" s="108">
        <v>67</v>
      </c>
      <c r="AA34" s="109">
        <v>1.6838</v>
      </c>
    </row>
    <row r="35" spans="1:27" ht="12.75">
      <c r="A35" s="10"/>
      <c r="B35" s="10"/>
      <c r="C35" s="260"/>
      <c r="D35" s="232"/>
      <c r="E35" s="233"/>
      <c r="F35" s="232"/>
      <c r="G35" s="10"/>
      <c r="H35" s="22"/>
      <c r="I35" s="74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>
        <v>42441</v>
      </c>
      <c r="X35" s="108">
        <v>68</v>
      </c>
      <c r="Y35" s="109">
        <v>1.6359</v>
      </c>
      <c r="Z35" s="108">
        <v>68</v>
      </c>
      <c r="AA35" s="109">
        <v>1.7176</v>
      </c>
    </row>
    <row r="36" spans="1:27" ht="12.75">
      <c r="A36" s="10"/>
      <c r="B36" s="10"/>
      <c r="C36" s="260"/>
      <c r="D36" s="232"/>
      <c r="E36" s="233"/>
      <c r="F36" s="234"/>
      <c r="G36" s="10"/>
      <c r="H36" s="22"/>
      <c r="I36" s="74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>
        <v>42441</v>
      </c>
      <c r="X36" s="108">
        <v>69</v>
      </c>
      <c r="Y36" s="109">
        <v>1.6654</v>
      </c>
      <c r="Z36" s="108">
        <v>69</v>
      </c>
      <c r="AA36" s="109">
        <v>1.7515</v>
      </c>
    </row>
    <row r="37" spans="1:27" ht="12.75">
      <c r="A37" s="10"/>
      <c r="B37" s="10"/>
      <c r="C37" s="260"/>
      <c r="D37" s="232"/>
      <c r="E37" s="233"/>
      <c r="F37" s="234"/>
      <c r="G37" s="10"/>
      <c r="H37" s="22"/>
      <c r="I37" s="74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>
        <v>42441</v>
      </c>
      <c r="X37" s="121">
        <v>70</v>
      </c>
      <c r="Y37" s="122">
        <v>1.6949</v>
      </c>
      <c r="Z37" s="121">
        <v>70</v>
      </c>
      <c r="AA37" s="122">
        <v>1.7854</v>
      </c>
    </row>
    <row r="38" spans="1:27" ht="12.75">
      <c r="A38" s="10"/>
      <c r="B38" s="10"/>
      <c r="C38" s="260"/>
      <c r="D38" s="54"/>
      <c r="E38" s="54"/>
      <c r="F38" s="54"/>
      <c r="G38" s="10"/>
      <c r="H38" s="22"/>
      <c r="I38" s="74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>
        <v>42441</v>
      </c>
      <c r="X38" s="108">
        <v>71</v>
      </c>
      <c r="Y38" s="109">
        <v>1.7306</v>
      </c>
      <c r="Z38" s="108">
        <v>71</v>
      </c>
      <c r="AA38" s="109">
        <v>1.835</v>
      </c>
    </row>
    <row r="39" spans="1:27" ht="12.75">
      <c r="A39" s="10"/>
      <c r="B39" s="10"/>
      <c r="C39" s="260"/>
      <c r="D39" s="54"/>
      <c r="E39" s="54"/>
      <c r="F39" s="54"/>
      <c r="G39" s="10"/>
      <c r="H39" s="22"/>
      <c r="I39" s="74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>
        <v>42441</v>
      </c>
      <c r="X39" s="108">
        <v>72</v>
      </c>
      <c r="Y39" s="109">
        <v>1.7663</v>
      </c>
      <c r="Z39" s="108">
        <v>72</v>
      </c>
      <c r="AA39" s="109">
        <v>1.8846</v>
      </c>
    </row>
    <row r="40" spans="1:27" ht="12.75">
      <c r="A40" s="10"/>
      <c r="B40" s="10"/>
      <c r="C40" s="15"/>
      <c r="D40" s="54"/>
      <c r="E40" s="54"/>
      <c r="F40" s="54"/>
      <c r="G40" s="10"/>
      <c r="H40" s="22"/>
      <c r="I40" s="74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1">
        <v>42441</v>
      </c>
      <c r="X40" s="108">
        <v>73</v>
      </c>
      <c r="Y40" s="109">
        <v>1.8019</v>
      </c>
      <c r="Z40" s="108">
        <v>73</v>
      </c>
      <c r="AA40" s="109">
        <v>1.9341</v>
      </c>
    </row>
    <row r="41" spans="1:27" ht="12.75">
      <c r="A41" s="10"/>
      <c r="B41" s="10"/>
      <c r="C41" s="15"/>
      <c r="D41" s="54"/>
      <c r="E41" s="54"/>
      <c r="F41" s="54"/>
      <c r="G41" s="10"/>
      <c r="H41" s="22"/>
      <c r="I41" s="74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>
        <v>42441</v>
      </c>
      <c r="X41" s="108">
        <v>74</v>
      </c>
      <c r="Y41" s="109">
        <v>1.8376</v>
      </c>
      <c r="Z41" s="108">
        <v>74</v>
      </c>
      <c r="AA41" s="109">
        <v>1.9837</v>
      </c>
    </row>
    <row r="42" spans="1:27" ht="12.75">
      <c r="A42" s="4" t="s">
        <v>64</v>
      </c>
      <c r="B42" s="6"/>
      <c r="C42" s="6"/>
      <c r="D42" s="36"/>
      <c r="E42" s="36"/>
      <c r="F42" s="36"/>
      <c r="G42" s="5"/>
      <c r="H42" s="6" t="s">
        <v>32</v>
      </c>
      <c r="I42" s="36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38"/>
      <c r="W42" s="39"/>
      <c r="X42" s="121">
        <v>75</v>
      </c>
      <c r="Y42" s="122">
        <v>1.8733</v>
      </c>
      <c r="Z42" s="121">
        <v>75</v>
      </c>
      <c r="AA42" s="122">
        <v>2.0333</v>
      </c>
    </row>
    <row r="43" spans="1:27" ht="12.75">
      <c r="A43" s="7" t="s">
        <v>534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42"/>
      <c r="W43" s="39"/>
      <c r="X43" s="108">
        <v>76</v>
      </c>
      <c r="Y43" s="109">
        <v>1.9174</v>
      </c>
      <c r="Z43" s="108">
        <v>76</v>
      </c>
      <c r="AA43" s="109">
        <v>2.1135</v>
      </c>
    </row>
    <row r="44" spans="1:27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45"/>
      <c r="W44" s="39"/>
      <c r="X44" s="108">
        <v>77</v>
      </c>
      <c r="Y44" s="109">
        <v>1.9615</v>
      </c>
      <c r="Z44" s="108">
        <v>77</v>
      </c>
      <c r="AA44" s="109">
        <v>2.1937</v>
      </c>
    </row>
    <row r="45" spans="1:27" ht="18">
      <c r="A45" s="469" t="s">
        <v>34</v>
      </c>
      <c r="B45" s="469"/>
      <c r="C45" s="469"/>
      <c r="D45" s="469"/>
      <c r="E45" s="469"/>
      <c r="F45" s="469"/>
      <c r="G45" s="20"/>
      <c r="H45" s="20"/>
      <c r="I45" s="20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9"/>
      <c r="X45" s="108">
        <v>78</v>
      </c>
      <c r="Y45" s="109">
        <v>2.0056</v>
      </c>
      <c r="Z45" s="108">
        <v>78</v>
      </c>
      <c r="AA45" s="109">
        <v>2.2738</v>
      </c>
    </row>
    <row r="46" spans="1:27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27</v>
      </c>
      <c r="I46" s="10" t="s">
        <v>28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1" t="s">
        <v>6</v>
      </c>
      <c r="X46" s="108">
        <v>79</v>
      </c>
      <c r="Y46" s="109">
        <v>2.0497</v>
      </c>
      <c r="Z46" s="108">
        <v>79</v>
      </c>
      <c r="AA46" s="109">
        <v>2.354</v>
      </c>
    </row>
    <row r="47" spans="1:27" ht="12.75">
      <c r="A47" s="10"/>
      <c r="B47" s="10"/>
      <c r="C47" s="258">
        <v>280</v>
      </c>
      <c r="D47" s="183" t="s">
        <v>416</v>
      </c>
      <c r="E47" s="184">
        <v>28284</v>
      </c>
      <c r="F47" s="225" t="s">
        <v>417</v>
      </c>
      <c r="G47" s="10">
        <f>TRUNC((W47-E47)/365.25)</f>
        <v>38</v>
      </c>
      <c r="H47" s="22">
        <v>275</v>
      </c>
      <c r="I47" s="74">
        <f>CEILING(H47*(VLOOKUP(G47,$Z$1:$AA$67,2,0)),0.01)</f>
        <v>307.98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>
        <v>42441</v>
      </c>
      <c r="X47" s="108">
        <v>81</v>
      </c>
      <c r="Y47" s="109">
        <v>2.1496</v>
      </c>
      <c r="Z47" s="108">
        <v>81</v>
      </c>
      <c r="AA47" s="109">
        <v>2.5878</v>
      </c>
    </row>
    <row r="48" spans="1:27" ht="12.75">
      <c r="A48" s="10"/>
      <c r="B48" s="10"/>
      <c r="C48" s="258">
        <v>170</v>
      </c>
      <c r="D48" s="369" t="s">
        <v>114</v>
      </c>
      <c r="E48" s="370" t="s">
        <v>298</v>
      </c>
      <c r="F48" s="369" t="s">
        <v>72</v>
      </c>
      <c r="G48" s="10">
        <f>TRUNC((W48-E48)/365.25)</f>
        <v>49</v>
      </c>
      <c r="H48" s="22">
        <v>175</v>
      </c>
      <c r="I48" s="74">
        <f>CEILING(H48*(VLOOKUP(G48,$Z$1:$AA$67,2,0)),0.01)</f>
        <v>224.02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>
        <v>42441</v>
      </c>
      <c r="X48" s="121">
        <v>80</v>
      </c>
      <c r="Y48" s="122">
        <v>2.0938</v>
      </c>
      <c r="Z48" s="121">
        <v>80</v>
      </c>
      <c r="AA48" s="122">
        <v>2.4342</v>
      </c>
    </row>
    <row r="49" spans="1:27" ht="12.75">
      <c r="A49" s="10"/>
      <c r="B49" s="10"/>
      <c r="C49" s="257">
        <v>320</v>
      </c>
      <c r="D49" s="367" t="s">
        <v>531</v>
      </c>
      <c r="E49" s="368">
        <v>27617</v>
      </c>
      <c r="F49" s="367" t="s">
        <v>532</v>
      </c>
      <c r="G49" s="10">
        <f>TRUNC((W49-E49)/365.25)</f>
        <v>40</v>
      </c>
      <c r="H49" s="22" t="s">
        <v>714</v>
      </c>
      <c r="I49" s="74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>
        <v>42441</v>
      </c>
      <c r="X49" s="108">
        <v>82</v>
      </c>
      <c r="Y49" s="109">
        <v>2.2055</v>
      </c>
      <c r="Z49" s="108">
        <v>82</v>
      </c>
      <c r="AA49" s="109">
        <v>2.7413</v>
      </c>
    </row>
    <row r="50" spans="1:27" ht="12.75">
      <c r="A50" s="10"/>
      <c r="B50" s="10"/>
      <c r="C50" s="258"/>
      <c r="D50" s="54"/>
      <c r="E50" s="58"/>
      <c r="F50" s="54"/>
      <c r="G50" s="10"/>
      <c r="H50" s="22"/>
      <c r="I50" s="74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>
        <v>42441</v>
      </c>
      <c r="X50" s="108">
        <v>83</v>
      </c>
      <c r="Y50" s="109">
        <v>2.2613</v>
      </c>
      <c r="Z50" s="108">
        <v>83</v>
      </c>
      <c r="AA50" s="109">
        <v>2.8949</v>
      </c>
    </row>
    <row r="51" spans="1:27" ht="12.75">
      <c r="A51" s="10"/>
      <c r="B51" s="10"/>
      <c r="C51" s="258"/>
      <c r="D51" s="335"/>
      <c r="E51" s="336"/>
      <c r="F51" s="337"/>
      <c r="G51" s="10"/>
      <c r="H51" s="22"/>
      <c r="I51" s="74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>
        <v>42441</v>
      </c>
      <c r="X51" s="108">
        <v>84</v>
      </c>
      <c r="Y51" s="109">
        <v>2.3172</v>
      </c>
      <c r="Z51" s="108">
        <v>84</v>
      </c>
      <c r="AA51" s="109">
        <v>3.0484</v>
      </c>
    </row>
    <row r="52" spans="1:27" ht="12.75">
      <c r="A52" s="10"/>
      <c r="B52" s="10"/>
      <c r="C52" s="258"/>
      <c r="D52" s="54"/>
      <c r="E52" s="58"/>
      <c r="F52" s="54"/>
      <c r="G52" s="10"/>
      <c r="H52" s="22"/>
      <c r="I52" s="74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>
        <v>42441</v>
      </c>
      <c r="X52" s="121">
        <v>85</v>
      </c>
      <c r="Y52" s="122">
        <v>2.373</v>
      </c>
      <c r="Z52" s="121">
        <v>85</v>
      </c>
      <c r="AA52" s="122">
        <v>3.202</v>
      </c>
    </row>
    <row r="53" spans="1:27" ht="12.75">
      <c r="A53" s="10"/>
      <c r="B53" s="10"/>
      <c r="C53" s="258"/>
      <c r="D53" s="375"/>
      <c r="E53" s="376"/>
      <c r="F53" s="375"/>
      <c r="G53" s="10"/>
      <c r="H53" s="22"/>
      <c r="I53" s="74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>
        <v>42441</v>
      </c>
      <c r="X53" s="108">
        <v>86</v>
      </c>
      <c r="Y53" s="109">
        <v>2.446</v>
      </c>
      <c r="Z53" s="108">
        <v>86</v>
      </c>
      <c r="AA53" s="109">
        <v>3.5296</v>
      </c>
    </row>
    <row r="54" spans="1:27" ht="12.75">
      <c r="A54" s="10"/>
      <c r="B54" s="10"/>
      <c r="C54" s="258"/>
      <c r="D54" s="54"/>
      <c r="E54" s="54"/>
      <c r="F54" s="54"/>
      <c r="G54" s="10"/>
      <c r="H54" s="22"/>
      <c r="I54" s="74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>
        <v>42441</v>
      </c>
      <c r="X54" s="108">
        <v>87</v>
      </c>
      <c r="Y54" s="109">
        <v>2.5191</v>
      </c>
      <c r="Z54" s="108">
        <v>87</v>
      </c>
      <c r="AA54" s="109">
        <v>3.8573</v>
      </c>
    </row>
    <row r="55" spans="1:27" ht="12.75">
      <c r="A55" s="10"/>
      <c r="B55" s="10"/>
      <c r="C55" s="258"/>
      <c r="D55" s="54"/>
      <c r="E55" s="54"/>
      <c r="F55" s="54"/>
      <c r="G55" s="10"/>
      <c r="H55" s="22"/>
      <c r="I55" s="74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1">
        <v>42441</v>
      </c>
      <c r="X55" s="108">
        <v>88</v>
      </c>
      <c r="Y55" s="109">
        <v>2.5921</v>
      </c>
      <c r="Z55" s="108">
        <v>88</v>
      </c>
      <c r="AA55" s="109">
        <v>4.1849</v>
      </c>
    </row>
    <row r="56" spans="1:27" ht="12.75">
      <c r="A56" s="10"/>
      <c r="B56" s="10"/>
      <c r="C56" s="260"/>
      <c r="D56" s="54"/>
      <c r="E56" s="54"/>
      <c r="F56" s="54"/>
      <c r="G56" s="10"/>
      <c r="H56" s="22"/>
      <c r="I56" s="74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1">
        <v>42441</v>
      </c>
      <c r="X56" s="108">
        <v>89</v>
      </c>
      <c r="Y56" s="109">
        <v>2.6652</v>
      </c>
      <c r="Z56" s="108">
        <v>89</v>
      </c>
      <c r="AA56" s="109">
        <v>4.5126</v>
      </c>
    </row>
    <row r="57" spans="1:27" ht="12.75">
      <c r="A57" s="10"/>
      <c r="B57" s="10"/>
      <c r="C57" s="260"/>
      <c r="D57" s="54"/>
      <c r="E57" s="54"/>
      <c r="F57" s="54"/>
      <c r="G57" s="10"/>
      <c r="H57" s="22"/>
      <c r="I57" s="74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>
        <v>42441</v>
      </c>
      <c r="X57" s="121">
        <v>90</v>
      </c>
      <c r="Y57" s="122">
        <v>2.7382</v>
      </c>
      <c r="Z57" s="121">
        <v>90</v>
      </c>
      <c r="AA57" s="122">
        <v>4.8402</v>
      </c>
    </row>
    <row r="58" spans="1:27" ht="12.75">
      <c r="A58" s="10"/>
      <c r="B58" s="10"/>
      <c r="C58" s="260"/>
      <c r="D58" s="54"/>
      <c r="E58" s="54"/>
      <c r="F58" s="54"/>
      <c r="G58" s="10"/>
      <c r="H58" s="22"/>
      <c r="I58" s="74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1">
        <v>42441</v>
      </c>
      <c r="X58" s="108">
        <v>91</v>
      </c>
      <c r="Y58" s="109">
        <v>2.8378</v>
      </c>
      <c r="Z58" s="353">
        <v>91</v>
      </c>
      <c r="AA58" s="354">
        <v>4.9631</v>
      </c>
    </row>
    <row r="59" spans="1:27" ht="12.75">
      <c r="A59" s="10"/>
      <c r="B59" s="10"/>
      <c r="C59" s="260"/>
      <c r="D59" s="54"/>
      <c r="E59" s="54"/>
      <c r="F59" s="54"/>
      <c r="G59" s="10"/>
      <c r="H59" s="22"/>
      <c r="I59" s="74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>
        <v>42441</v>
      </c>
      <c r="X59" s="108">
        <v>92</v>
      </c>
      <c r="Y59" s="109">
        <v>2.9374</v>
      </c>
      <c r="Z59" s="353">
        <v>92</v>
      </c>
      <c r="AA59" s="354">
        <v>5.085999999999999</v>
      </c>
    </row>
    <row r="60" spans="1:27" ht="12.75">
      <c r="A60" s="10"/>
      <c r="B60" s="10"/>
      <c r="C60" s="260"/>
      <c r="D60" s="54"/>
      <c r="E60" s="54"/>
      <c r="F60" s="54"/>
      <c r="G60" s="10"/>
      <c r="H60" s="22"/>
      <c r="I60" s="74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1">
        <v>42441</v>
      </c>
      <c r="X60" s="108">
        <v>93</v>
      </c>
      <c r="Y60" s="109">
        <v>3.037</v>
      </c>
      <c r="Z60" s="353">
        <v>93</v>
      </c>
      <c r="AA60" s="354">
        <v>5.208899999999999</v>
      </c>
    </row>
    <row r="61" spans="1:27" ht="12.75">
      <c r="A61" s="10"/>
      <c r="B61" s="10"/>
      <c r="C61" s="260"/>
      <c r="D61" s="54"/>
      <c r="E61" s="54"/>
      <c r="F61" s="54"/>
      <c r="G61" s="10"/>
      <c r="H61" s="22"/>
      <c r="I61" s="74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1">
        <v>42441</v>
      </c>
      <c r="X61" s="108">
        <v>94</v>
      </c>
      <c r="Y61" s="109">
        <v>3.1366</v>
      </c>
      <c r="Z61" s="353">
        <v>94</v>
      </c>
      <c r="AA61" s="354">
        <v>5.3317999999999985</v>
      </c>
    </row>
    <row r="62" spans="1:27" ht="12.75">
      <c r="A62" s="10"/>
      <c r="B62" s="10"/>
      <c r="C62" s="260"/>
      <c r="D62" s="54"/>
      <c r="E62" s="54"/>
      <c r="F62" s="54"/>
      <c r="G62" s="10"/>
      <c r="H62" s="22"/>
      <c r="I62" s="7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>
        <v>42441</v>
      </c>
      <c r="X62" s="121">
        <v>95</v>
      </c>
      <c r="Y62" s="122">
        <v>3.2362</v>
      </c>
      <c r="Z62" s="119">
        <v>95</v>
      </c>
      <c r="AA62" s="352">
        <v>5.454699999999998</v>
      </c>
    </row>
    <row r="63" spans="1:27" ht="12.75">
      <c r="A63" s="10"/>
      <c r="B63" s="10"/>
      <c r="C63" s="260"/>
      <c r="D63" s="54"/>
      <c r="E63" s="54"/>
      <c r="F63" s="54"/>
      <c r="G63" s="10"/>
      <c r="H63" s="22"/>
      <c r="I63" s="7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>
        <v>42441</v>
      </c>
      <c r="X63" s="353">
        <v>96</v>
      </c>
      <c r="Y63" s="354">
        <v>3.5599</v>
      </c>
      <c r="Z63" s="353">
        <v>96</v>
      </c>
      <c r="AA63" s="354">
        <v>5.575499999999998</v>
      </c>
    </row>
    <row r="64" spans="1:27" ht="12.75">
      <c r="A64" s="10"/>
      <c r="B64" s="10"/>
      <c r="C64" s="260"/>
      <c r="D64" s="54"/>
      <c r="E64" s="54"/>
      <c r="F64" s="54"/>
      <c r="G64" s="10"/>
      <c r="H64" s="22"/>
      <c r="I64" s="74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>
        <v>42441</v>
      </c>
      <c r="X64" s="353">
        <v>97</v>
      </c>
      <c r="Y64" s="354">
        <v>3.8836</v>
      </c>
      <c r="Z64" s="353">
        <v>97</v>
      </c>
      <c r="AA64" s="354">
        <v>5.696299999999998</v>
      </c>
    </row>
    <row r="65" spans="1:27" ht="12.75">
      <c r="A65" s="10"/>
      <c r="B65" s="10"/>
      <c r="C65" s="260"/>
      <c r="D65" s="54"/>
      <c r="E65" s="54"/>
      <c r="F65" s="54"/>
      <c r="G65" s="10"/>
      <c r="H65" s="22"/>
      <c r="I65" s="74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>
        <v>42441</v>
      </c>
      <c r="X65" s="353">
        <v>98</v>
      </c>
      <c r="Y65" s="354">
        <v>4.2073</v>
      </c>
      <c r="Z65" s="353">
        <v>98</v>
      </c>
      <c r="AA65" s="354">
        <v>5.817099999999998</v>
      </c>
    </row>
    <row r="66" spans="1:27" ht="12.75">
      <c r="A66" s="10"/>
      <c r="B66" s="10"/>
      <c r="C66" s="260"/>
      <c r="D66" s="54"/>
      <c r="E66" s="54"/>
      <c r="F66" s="54"/>
      <c r="G66" s="10"/>
      <c r="H66" s="22"/>
      <c r="I66" s="74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>
        <v>42441</v>
      </c>
      <c r="X66" s="353">
        <v>99</v>
      </c>
      <c r="Y66" s="354">
        <v>4.531</v>
      </c>
      <c r="Z66" s="353">
        <v>99</v>
      </c>
      <c r="AA66" s="354">
        <v>5.937899999999998</v>
      </c>
    </row>
    <row r="67" spans="1:27" ht="12.75">
      <c r="A67" s="10"/>
      <c r="B67" s="10"/>
      <c r="C67" s="260"/>
      <c r="D67" s="54"/>
      <c r="E67" s="54"/>
      <c r="F67" s="54"/>
      <c r="G67" s="10"/>
      <c r="H67" s="22"/>
      <c r="I67" s="74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>
        <v>42441</v>
      </c>
      <c r="X67" s="119">
        <v>100</v>
      </c>
      <c r="Y67" s="352">
        <v>4.8547</v>
      </c>
      <c r="Z67" s="119">
        <v>100</v>
      </c>
      <c r="AA67" s="352">
        <v>6.0588</v>
      </c>
    </row>
    <row r="68" spans="1:23" ht="12.75">
      <c r="A68" s="10"/>
      <c r="B68" s="10"/>
      <c r="C68" s="260"/>
      <c r="D68" s="54"/>
      <c r="E68" s="54"/>
      <c r="F68" s="54"/>
      <c r="G68" s="10"/>
      <c r="H68" s="22"/>
      <c r="I68" s="74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>
        <v>42441</v>
      </c>
    </row>
    <row r="69" spans="1:23" ht="12.75">
      <c r="A69" s="10"/>
      <c r="B69" s="10"/>
      <c r="C69" s="260"/>
      <c r="D69" s="54"/>
      <c r="E69" s="54"/>
      <c r="F69" s="54"/>
      <c r="G69" s="10"/>
      <c r="H69" s="22"/>
      <c r="I69" s="74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>
        <v>42441</v>
      </c>
    </row>
    <row r="70" spans="1:23" ht="12.75">
      <c r="A70" s="10"/>
      <c r="B70" s="10"/>
      <c r="C70" s="260"/>
      <c r="D70" s="54"/>
      <c r="E70" s="54"/>
      <c r="F70" s="54"/>
      <c r="G70" s="10"/>
      <c r="H70" s="22"/>
      <c r="I70" s="7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>
        <v>42441</v>
      </c>
    </row>
    <row r="71" spans="1:23" ht="12.75">
      <c r="A71" s="10"/>
      <c r="B71" s="10"/>
      <c r="C71" s="15"/>
      <c r="D71" s="54"/>
      <c r="E71" s="54"/>
      <c r="F71" s="54"/>
      <c r="G71" s="10"/>
      <c r="H71" s="22"/>
      <c r="I71" s="74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>
        <v>42441</v>
      </c>
    </row>
    <row r="72" spans="1:23" ht="12.75">
      <c r="A72" s="10"/>
      <c r="B72" s="10"/>
      <c r="C72" s="15"/>
      <c r="D72" s="54"/>
      <c r="E72" s="54"/>
      <c r="F72" s="54"/>
      <c r="G72" s="10"/>
      <c r="H72" s="22"/>
      <c r="I72" s="74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>
        <v>42441</v>
      </c>
    </row>
    <row r="73" spans="1:23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>
        <v>42441</v>
      </c>
    </row>
    <row r="74" spans="1:23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>
        <v>42441</v>
      </c>
    </row>
    <row r="75" spans="1:23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>
        <v>42441</v>
      </c>
    </row>
    <row r="76" spans="1:23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>
        <v>42441</v>
      </c>
    </row>
    <row r="77" spans="1:23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>
        <v>42441</v>
      </c>
    </row>
    <row r="78" spans="1:23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>
        <v>42441</v>
      </c>
    </row>
    <row r="79" spans="1:23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>
        <v>42441</v>
      </c>
    </row>
    <row r="80" spans="1:23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>
        <v>42441</v>
      </c>
    </row>
    <row r="81" spans="1:23" ht="12.75">
      <c r="A81" s="10"/>
      <c r="B81" s="13"/>
      <c r="C81" s="18"/>
      <c r="D81" s="65"/>
      <c r="E81" s="65"/>
      <c r="F81" s="65"/>
      <c r="G81" s="13"/>
      <c r="H81" s="27"/>
      <c r="I81" s="74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51">
        <v>42441</v>
      </c>
    </row>
    <row r="82" spans="1:23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>
        <v>42441</v>
      </c>
    </row>
  </sheetData>
  <sheetProtection/>
  <mergeCells count="2">
    <mergeCell ref="A4:F4"/>
    <mergeCell ref="A45:F45"/>
  </mergeCells>
  <printOptions/>
  <pageMargins left="0.22" right="0.25" top="0.53" bottom="0.54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U82"/>
  <sheetViews>
    <sheetView zoomScalePageLayoutView="0" workbookViewId="0" topLeftCell="A16">
      <selection activeCell="G59" sqref="G59"/>
    </sheetView>
  </sheetViews>
  <sheetFormatPr defaultColWidth="9.00390625" defaultRowHeight="12.75"/>
  <cols>
    <col min="1" max="1" width="4.75390625" style="40" customWidth="1"/>
    <col min="2" max="2" width="5.75390625" style="40" customWidth="1"/>
    <col min="3" max="3" width="4.75390625" style="40" customWidth="1"/>
    <col min="4" max="4" width="20.25390625" style="40" bestFit="1" customWidth="1"/>
    <col min="5" max="5" width="10.125" style="40" bestFit="1" customWidth="1"/>
    <col min="6" max="6" width="24.25390625" style="40" bestFit="1" customWidth="1"/>
    <col min="7" max="7" width="4.75390625" style="40" customWidth="1"/>
    <col min="8" max="8" width="6.75390625" style="40" customWidth="1"/>
    <col min="9" max="9" width="5.75390625" style="40" customWidth="1"/>
    <col min="10" max="10" width="4.75390625" style="40" customWidth="1"/>
    <col min="11" max="16" width="8.375" style="40" customWidth="1"/>
    <col min="17" max="17" width="10.125" style="40" bestFit="1" customWidth="1"/>
    <col min="18" max="18" width="6.00390625" style="40" bestFit="1" customWidth="1"/>
    <col min="19" max="19" width="6.75390625" style="40" customWidth="1"/>
    <col min="20" max="20" width="6.00390625" style="40" bestFit="1" customWidth="1"/>
    <col min="21" max="21" width="7.625" style="40" bestFit="1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35</v>
      </c>
      <c r="I1" s="36"/>
      <c r="J1" s="72"/>
      <c r="K1" s="72"/>
      <c r="L1" s="72"/>
      <c r="M1" s="72"/>
      <c r="N1" s="72"/>
      <c r="O1" s="72"/>
      <c r="P1" s="38"/>
      <c r="Q1" s="39"/>
      <c r="R1" s="123" t="s">
        <v>186</v>
      </c>
      <c r="S1" s="132" t="s">
        <v>180</v>
      </c>
      <c r="T1" s="123" t="s">
        <v>186</v>
      </c>
      <c r="U1" s="132" t="s">
        <v>180</v>
      </c>
    </row>
    <row r="2" spans="1:21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42"/>
      <c r="Q2" s="39"/>
      <c r="R2" s="121">
        <v>35</v>
      </c>
      <c r="S2" s="122">
        <v>1.0317</v>
      </c>
      <c r="T2" s="121">
        <v>35</v>
      </c>
      <c r="U2" s="122">
        <v>1.05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45"/>
      <c r="Q3" s="39"/>
      <c r="R3" s="108">
        <v>36</v>
      </c>
      <c r="S3" s="109">
        <v>1.0433</v>
      </c>
      <c r="T3" s="108">
        <v>36</v>
      </c>
      <c r="U3" s="109">
        <v>1.062</v>
      </c>
    </row>
    <row r="4" spans="1:21" ht="18">
      <c r="A4" s="466" t="s">
        <v>36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108">
        <v>37</v>
      </c>
      <c r="S4" s="109">
        <v>1.055</v>
      </c>
      <c r="T4" s="108">
        <v>37</v>
      </c>
      <c r="U4" s="109">
        <v>1.074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9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108">
        <v>38</v>
      </c>
      <c r="S5" s="109">
        <v>1.0666</v>
      </c>
      <c r="T5" s="108">
        <v>38</v>
      </c>
      <c r="U5" s="109">
        <v>1.0861</v>
      </c>
    </row>
    <row r="6" spans="1:21" ht="12.75">
      <c r="A6" s="219"/>
      <c r="B6" s="10"/>
      <c r="C6" s="215"/>
      <c r="D6" s="155" t="s">
        <v>124</v>
      </c>
      <c r="E6" s="156" t="s">
        <v>222</v>
      </c>
      <c r="F6" s="155" t="s">
        <v>123</v>
      </c>
      <c r="G6" s="10">
        <f aca="true" t="shared" si="0" ref="G6:G29">TRUNC((Q6-E6)/365.25)</f>
        <v>69</v>
      </c>
      <c r="H6" s="22">
        <v>426</v>
      </c>
      <c r="I6" s="74">
        <f aca="true" t="shared" si="1" ref="I6:I29">FLOOR(H6*(VLOOKUP(G6,$R$1:$S$67,2,0)),1)</f>
        <v>691</v>
      </c>
      <c r="J6" s="50"/>
      <c r="K6" s="71"/>
      <c r="L6" s="71"/>
      <c r="M6" s="71"/>
      <c r="N6" s="71"/>
      <c r="O6" s="71"/>
      <c r="P6" s="71"/>
      <c r="Q6" s="51">
        <v>42441</v>
      </c>
      <c r="R6" s="108">
        <v>39</v>
      </c>
      <c r="S6" s="109">
        <v>1.0783</v>
      </c>
      <c r="T6" s="108">
        <v>39</v>
      </c>
      <c r="U6" s="109">
        <v>1.0981</v>
      </c>
    </row>
    <row r="7" spans="1:21" ht="12.75">
      <c r="A7" s="219"/>
      <c r="B7" s="10"/>
      <c r="C7" s="217"/>
      <c r="D7" s="441" t="s">
        <v>660</v>
      </c>
      <c r="E7" s="442">
        <v>23695</v>
      </c>
      <c r="F7" s="441" t="s">
        <v>284</v>
      </c>
      <c r="G7" s="10">
        <f t="shared" si="0"/>
        <v>51</v>
      </c>
      <c r="H7" s="22">
        <v>545</v>
      </c>
      <c r="I7" s="74">
        <f t="shared" si="1"/>
        <v>678</v>
      </c>
      <c r="J7" s="50"/>
      <c r="K7" s="71"/>
      <c r="L7" s="71"/>
      <c r="M7" s="71"/>
      <c r="N7" s="71"/>
      <c r="O7" s="71"/>
      <c r="P7" s="71"/>
      <c r="Q7" s="51">
        <v>42441</v>
      </c>
      <c r="R7" s="121">
        <v>40</v>
      </c>
      <c r="S7" s="122">
        <v>1.0899</v>
      </c>
      <c r="T7" s="121">
        <v>40</v>
      </c>
      <c r="U7" s="122">
        <v>1.1101</v>
      </c>
    </row>
    <row r="8" spans="1:21" ht="12.75">
      <c r="A8" s="219"/>
      <c r="B8" s="10"/>
      <c r="C8" s="217"/>
      <c r="D8" s="155" t="s">
        <v>451</v>
      </c>
      <c r="E8" s="156" t="s">
        <v>452</v>
      </c>
      <c r="F8" s="155" t="s">
        <v>83</v>
      </c>
      <c r="G8" s="10">
        <f t="shared" si="0"/>
        <v>73</v>
      </c>
      <c r="H8" s="22">
        <v>383</v>
      </c>
      <c r="I8" s="74">
        <f t="shared" si="1"/>
        <v>666</v>
      </c>
      <c r="J8" s="50"/>
      <c r="K8" s="71"/>
      <c r="L8" s="71"/>
      <c r="M8" s="71"/>
      <c r="N8" s="71"/>
      <c r="O8" s="71"/>
      <c r="P8" s="71"/>
      <c r="Q8" s="51">
        <v>42441</v>
      </c>
      <c r="R8" s="108">
        <v>41</v>
      </c>
      <c r="S8" s="109">
        <v>1.1029</v>
      </c>
      <c r="T8" s="108">
        <v>41</v>
      </c>
      <c r="U8" s="109">
        <v>1.1236</v>
      </c>
    </row>
    <row r="9" spans="1:21" ht="12.75">
      <c r="A9" s="219"/>
      <c r="B9" s="10"/>
      <c r="C9" s="217"/>
      <c r="D9" s="155" t="s">
        <v>488</v>
      </c>
      <c r="E9" s="156">
        <v>28561</v>
      </c>
      <c r="F9" s="221" t="s">
        <v>489</v>
      </c>
      <c r="G9" s="10">
        <f t="shared" si="0"/>
        <v>38</v>
      </c>
      <c r="H9" s="22">
        <v>621</v>
      </c>
      <c r="I9" s="74">
        <f t="shared" si="1"/>
        <v>662</v>
      </c>
      <c r="J9" s="50"/>
      <c r="K9" s="71"/>
      <c r="L9" s="71"/>
      <c r="M9" s="71"/>
      <c r="N9" s="71"/>
      <c r="O9" s="71"/>
      <c r="P9" s="71"/>
      <c r="Q9" s="51">
        <v>42441</v>
      </c>
      <c r="R9" s="108">
        <v>42</v>
      </c>
      <c r="S9" s="109">
        <v>1.116</v>
      </c>
      <c r="T9" s="108">
        <v>42</v>
      </c>
      <c r="U9" s="109">
        <v>1.1371</v>
      </c>
    </row>
    <row r="10" spans="1:21" ht="12.75">
      <c r="A10" s="219"/>
      <c r="B10" s="10"/>
      <c r="C10" s="217"/>
      <c r="D10" s="155" t="s">
        <v>393</v>
      </c>
      <c r="E10" s="156">
        <v>16416</v>
      </c>
      <c r="F10" s="221" t="s">
        <v>338</v>
      </c>
      <c r="G10" s="10">
        <f t="shared" si="0"/>
        <v>71</v>
      </c>
      <c r="H10" s="22">
        <v>390</v>
      </c>
      <c r="I10" s="74">
        <f t="shared" si="1"/>
        <v>654</v>
      </c>
      <c r="J10" s="50"/>
      <c r="K10" s="71"/>
      <c r="L10" s="71"/>
      <c r="M10" s="71"/>
      <c r="N10" s="71"/>
      <c r="O10" s="71"/>
      <c r="P10" s="71"/>
      <c r="Q10" s="51">
        <v>42441</v>
      </c>
      <c r="R10" s="108">
        <v>43</v>
      </c>
      <c r="S10" s="109">
        <v>1.129</v>
      </c>
      <c r="T10" s="108">
        <v>43</v>
      </c>
      <c r="U10" s="109">
        <v>1.1506</v>
      </c>
    </row>
    <row r="11" spans="1:21" ht="12.75">
      <c r="A11" s="219"/>
      <c r="B11" s="10"/>
      <c r="C11" s="402"/>
      <c r="D11" s="395" t="s">
        <v>341</v>
      </c>
      <c r="E11" s="396" t="s">
        <v>342</v>
      </c>
      <c r="F11" s="395" t="s">
        <v>336</v>
      </c>
      <c r="G11" s="10">
        <f t="shared" si="0"/>
        <v>63</v>
      </c>
      <c r="H11" s="22">
        <v>444</v>
      </c>
      <c r="I11" s="74">
        <f t="shared" si="1"/>
        <v>654</v>
      </c>
      <c r="J11" s="50"/>
      <c r="K11" s="71"/>
      <c r="L11" s="71"/>
      <c r="M11" s="71"/>
      <c r="N11" s="71"/>
      <c r="O11" s="71"/>
      <c r="P11" s="71"/>
      <c r="Q11" s="51">
        <v>42441</v>
      </c>
      <c r="R11" s="108">
        <v>44</v>
      </c>
      <c r="S11" s="109">
        <v>1.1421</v>
      </c>
      <c r="T11" s="108">
        <v>44</v>
      </c>
      <c r="U11" s="109">
        <v>1.1641</v>
      </c>
    </row>
    <row r="12" spans="1:21" ht="12.75">
      <c r="A12" s="219"/>
      <c r="B12" s="10"/>
      <c r="C12" s="217"/>
      <c r="D12" s="155" t="s">
        <v>82</v>
      </c>
      <c r="E12" s="156" t="s">
        <v>294</v>
      </c>
      <c r="F12" s="155" t="s">
        <v>83</v>
      </c>
      <c r="G12" s="10">
        <f t="shared" si="0"/>
        <v>78</v>
      </c>
      <c r="H12" s="22">
        <v>339</v>
      </c>
      <c r="I12" s="74">
        <f t="shared" si="1"/>
        <v>648</v>
      </c>
      <c r="J12" s="50"/>
      <c r="K12" s="71"/>
      <c r="L12" s="71"/>
      <c r="M12" s="71"/>
      <c r="N12" s="71"/>
      <c r="O12" s="71"/>
      <c r="P12" s="71"/>
      <c r="Q12" s="51">
        <v>42441</v>
      </c>
      <c r="R12" s="121">
        <v>45</v>
      </c>
      <c r="S12" s="122">
        <v>1.1551</v>
      </c>
      <c r="T12" s="121">
        <v>45</v>
      </c>
      <c r="U12" s="122">
        <v>1.1776</v>
      </c>
    </row>
    <row r="13" spans="1:21" ht="12.75">
      <c r="A13" s="219"/>
      <c r="B13" s="10"/>
      <c r="C13" s="216"/>
      <c r="D13" s="155" t="s">
        <v>89</v>
      </c>
      <c r="E13" s="156" t="s">
        <v>221</v>
      </c>
      <c r="F13" s="155" t="s">
        <v>441</v>
      </c>
      <c r="G13" s="10">
        <f t="shared" si="0"/>
        <v>63</v>
      </c>
      <c r="H13" s="22">
        <v>435</v>
      </c>
      <c r="I13" s="74">
        <f t="shared" si="1"/>
        <v>641</v>
      </c>
      <c r="J13" s="50"/>
      <c r="K13" s="71"/>
      <c r="L13" s="71"/>
      <c r="M13" s="71"/>
      <c r="N13" s="71"/>
      <c r="O13" s="71"/>
      <c r="P13" s="71"/>
      <c r="Q13" s="51">
        <v>42441</v>
      </c>
      <c r="R13" s="108">
        <v>46</v>
      </c>
      <c r="S13" s="109">
        <v>1.1698</v>
      </c>
      <c r="T13" s="108">
        <v>46</v>
      </c>
      <c r="U13" s="109">
        <v>1.1928</v>
      </c>
    </row>
    <row r="14" spans="1:21" ht="12.75">
      <c r="A14" s="219"/>
      <c r="B14" s="10"/>
      <c r="C14" s="215"/>
      <c r="D14" s="155" t="s">
        <v>438</v>
      </c>
      <c r="E14" s="156" t="s">
        <v>439</v>
      </c>
      <c r="F14" s="222" t="s">
        <v>440</v>
      </c>
      <c r="G14" s="10">
        <f t="shared" si="0"/>
        <v>54</v>
      </c>
      <c r="H14" s="22">
        <v>467</v>
      </c>
      <c r="I14" s="74">
        <f t="shared" si="1"/>
        <v>604</v>
      </c>
      <c r="J14" s="50"/>
      <c r="K14" s="71"/>
      <c r="L14" s="71"/>
      <c r="M14" s="71"/>
      <c r="N14" s="71"/>
      <c r="O14" s="71"/>
      <c r="P14" s="71"/>
      <c r="Q14" s="51">
        <v>42441</v>
      </c>
      <c r="R14" s="108">
        <v>47</v>
      </c>
      <c r="S14" s="109">
        <v>1.1845</v>
      </c>
      <c r="T14" s="108">
        <v>47</v>
      </c>
      <c r="U14" s="109">
        <v>1.2081</v>
      </c>
    </row>
    <row r="15" spans="1:21" ht="12.75">
      <c r="A15" s="219"/>
      <c r="B15" s="10"/>
      <c r="C15" s="216"/>
      <c r="D15" s="403" t="s">
        <v>405</v>
      </c>
      <c r="E15" s="404" t="s">
        <v>406</v>
      </c>
      <c r="F15" s="403" t="s">
        <v>381</v>
      </c>
      <c r="G15" s="10">
        <f t="shared" si="0"/>
        <v>54</v>
      </c>
      <c r="H15" s="22">
        <v>466</v>
      </c>
      <c r="I15" s="74">
        <f t="shared" si="1"/>
        <v>603</v>
      </c>
      <c r="J15" s="50"/>
      <c r="K15" s="71"/>
      <c r="L15" s="71"/>
      <c r="M15" s="71"/>
      <c r="N15" s="71"/>
      <c r="O15" s="71"/>
      <c r="P15" s="71"/>
      <c r="Q15" s="51">
        <v>42441</v>
      </c>
      <c r="R15" s="108">
        <v>48</v>
      </c>
      <c r="S15" s="109">
        <v>1.1992</v>
      </c>
      <c r="T15" s="108">
        <v>48</v>
      </c>
      <c r="U15" s="109">
        <v>1.2233</v>
      </c>
    </row>
    <row r="16" spans="1:21" ht="12.75">
      <c r="A16" s="219"/>
      <c r="B16" s="10"/>
      <c r="C16" s="214"/>
      <c r="D16" s="86" t="s">
        <v>495</v>
      </c>
      <c r="E16" s="156">
        <v>28630</v>
      </c>
      <c r="F16" s="155" t="s">
        <v>85</v>
      </c>
      <c r="G16" s="10">
        <f t="shared" si="0"/>
        <v>37</v>
      </c>
      <c r="H16" s="22">
        <v>566</v>
      </c>
      <c r="I16" s="74">
        <f t="shared" si="1"/>
        <v>597</v>
      </c>
      <c r="J16" s="50"/>
      <c r="K16" s="71"/>
      <c r="L16" s="71"/>
      <c r="M16" s="71"/>
      <c r="N16" s="71"/>
      <c r="O16" s="71"/>
      <c r="P16" s="71"/>
      <c r="Q16" s="51">
        <v>42441</v>
      </c>
      <c r="R16" s="108">
        <v>49</v>
      </c>
      <c r="S16" s="109">
        <v>1.2139</v>
      </c>
      <c r="T16" s="108">
        <v>49</v>
      </c>
      <c r="U16" s="109">
        <v>1.2386</v>
      </c>
    </row>
    <row r="17" spans="1:21" ht="12.75">
      <c r="A17" s="219"/>
      <c r="B17" s="10"/>
      <c r="C17" s="217"/>
      <c r="D17" s="155" t="s">
        <v>225</v>
      </c>
      <c r="E17" s="156">
        <v>21627</v>
      </c>
      <c r="F17" s="155" t="s">
        <v>461</v>
      </c>
      <c r="G17" s="10">
        <f t="shared" si="0"/>
        <v>56</v>
      </c>
      <c r="H17" s="22">
        <v>441</v>
      </c>
      <c r="I17" s="74">
        <f t="shared" si="1"/>
        <v>587</v>
      </c>
      <c r="J17" s="50"/>
      <c r="K17" s="71"/>
      <c r="L17" s="71"/>
      <c r="M17" s="71"/>
      <c r="N17" s="71"/>
      <c r="O17" s="71"/>
      <c r="P17" s="71"/>
      <c r="Q17" s="51">
        <v>42441</v>
      </c>
      <c r="R17" s="121">
        <v>50</v>
      </c>
      <c r="S17" s="122">
        <v>1.2286</v>
      </c>
      <c r="T17" s="121">
        <v>50</v>
      </c>
      <c r="U17" s="122">
        <v>1.2538</v>
      </c>
    </row>
    <row r="18" spans="1:21" ht="12.75">
      <c r="A18" s="10"/>
      <c r="B18" s="10"/>
      <c r="C18" s="217"/>
      <c r="D18" s="155" t="s">
        <v>352</v>
      </c>
      <c r="E18" s="156" t="s">
        <v>353</v>
      </c>
      <c r="F18" s="155" t="s">
        <v>354</v>
      </c>
      <c r="G18" s="10">
        <f t="shared" si="0"/>
        <v>58</v>
      </c>
      <c r="H18" s="22">
        <v>419</v>
      </c>
      <c r="I18" s="74">
        <f t="shared" si="1"/>
        <v>573</v>
      </c>
      <c r="J18" s="50"/>
      <c r="K18" s="71"/>
      <c r="L18" s="71"/>
      <c r="M18" s="71"/>
      <c r="N18" s="71"/>
      <c r="O18" s="71"/>
      <c r="P18" s="71"/>
      <c r="Q18" s="51">
        <v>42441</v>
      </c>
      <c r="R18" s="108">
        <v>51</v>
      </c>
      <c r="S18" s="109">
        <v>1.2453</v>
      </c>
      <c r="T18" s="108">
        <v>51</v>
      </c>
      <c r="U18" s="109">
        <v>1.2711</v>
      </c>
    </row>
    <row r="19" spans="1:21" ht="12.75">
      <c r="A19" s="10"/>
      <c r="B19" s="10"/>
      <c r="C19" s="217"/>
      <c r="D19" s="155" t="s">
        <v>305</v>
      </c>
      <c r="E19" s="156" t="s">
        <v>306</v>
      </c>
      <c r="F19" s="155" t="s">
        <v>95</v>
      </c>
      <c r="G19" s="10">
        <f t="shared" si="0"/>
        <v>67</v>
      </c>
      <c r="H19" s="22">
        <v>364</v>
      </c>
      <c r="I19" s="74">
        <f t="shared" si="1"/>
        <v>571</v>
      </c>
      <c r="J19" s="50"/>
      <c r="K19" s="71"/>
      <c r="L19" s="71"/>
      <c r="M19" s="71"/>
      <c r="N19" s="71"/>
      <c r="O19" s="71"/>
      <c r="P19" s="71"/>
      <c r="Q19" s="51">
        <v>42441</v>
      </c>
      <c r="R19" s="108">
        <v>52</v>
      </c>
      <c r="S19" s="109">
        <v>1.262</v>
      </c>
      <c r="T19" s="108">
        <v>52</v>
      </c>
      <c r="U19" s="109">
        <v>1.2885</v>
      </c>
    </row>
    <row r="20" spans="1:21" ht="12.75">
      <c r="A20" s="10"/>
      <c r="B20" s="10"/>
      <c r="C20" s="217"/>
      <c r="D20" s="155" t="s">
        <v>610</v>
      </c>
      <c r="E20" s="156">
        <v>23872</v>
      </c>
      <c r="F20" s="155" t="s">
        <v>611</v>
      </c>
      <c r="G20" s="10">
        <f t="shared" si="0"/>
        <v>50</v>
      </c>
      <c r="H20" s="22">
        <v>462</v>
      </c>
      <c r="I20" s="74">
        <f t="shared" si="1"/>
        <v>567</v>
      </c>
      <c r="J20" s="50"/>
      <c r="K20" s="71"/>
      <c r="L20" s="71"/>
      <c r="M20" s="71"/>
      <c r="N20" s="71"/>
      <c r="O20" s="71"/>
      <c r="P20" s="71"/>
      <c r="Q20" s="51">
        <v>42441</v>
      </c>
      <c r="R20" s="108">
        <v>53</v>
      </c>
      <c r="S20" s="109">
        <v>1.2787</v>
      </c>
      <c r="T20" s="108">
        <v>53</v>
      </c>
      <c r="U20" s="109">
        <v>1.3058</v>
      </c>
    </row>
    <row r="21" spans="1:21" ht="12.75">
      <c r="A21" s="10"/>
      <c r="B21" s="10"/>
      <c r="C21" s="217"/>
      <c r="D21" s="155" t="s">
        <v>654</v>
      </c>
      <c r="E21" s="156" t="s">
        <v>655</v>
      </c>
      <c r="F21" s="221" t="s">
        <v>72</v>
      </c>
      <c r="G21" s="10">
        <f t="shared" si="0"/>
        <v>52</v>
      </c>
      <c r="H21" s="22">
        <v>449</v>
      </c>
      <c r="I21" s="74">
        <f t="shared" si="1"/>
        <v>566</v>
      </c>
      <c r="J21" s="50"/>
      <c r="K21" s="71"/>
      <c r="L21" s="71"/>
      <c r="M21" s="71"/>
      <c r="N21" s="71"/>
      <c r="O21" s="71"/>
      <c r="P21" s="71"/>
      <c r="Q21" s="51">
        <v>42441</v>
      </c>
      <c r="R21" s="108">
        <v>54</v>
      </c>
      <c r="S21" s="109">
        <v>1.2954</v>
      </c>
      <c r="T21" s="108">
        <v>54</v>
      </c>
      <c r="U21" s="109">
        <v>1.3232</v>
      </c>
    </row>
    <row r="22" spans="1:21" ht="12.75">
      <c r="A22" s="10"/>
      <c r="B22" s="10"/>
      <c r="C22" s="214"/>
      <c r="D22" s="405" t="s">
        <v>596</v>
      </c>
      <c r="E22" s="156">
        <v>29474</v>
      </c>
      <c r="F22" s="221" t="s">
        <v>597</v>
      </c>
      <c r="G22" s="10">
        <f t="shared" si="0"/>
        <v>35</v>
      </c>
      <c r="H22" s="22">
        <v>548</v>
      </c>
      <c r="I22" s="74">
        <f t="shared" si="1"/>
        <v>565</v>
      </c>
      <c r="J22" s="50"/>
      <c r="K22" s="71"/>
      <c r="L22" s="71"/>
      <c r="M22" s="71"/>
      <c r="N22" s="71"/>
      <c r="O22" s="71"/>
      <c r="P22" s="71"/>
      <c r="Q22" s="51">
        <v>42441</v>
      </c>
      <c r="R22" s="121">
        <v>55</v>
      </c>
      <c r="S22" s="122">
        <v>1.3121</v>
      </c>
      <c r="T22" s="121">
        <v>55</v>
      </c>
      <c r="U22" s="122">
        <v>1.3405</v>
      </c>
    </row>
    <row r="23" spans="1:21" ht="12.75">
      <c r="A23" s="10"/>
      <c r="B23" s="10"/>
      <c r="C23" s="217"/>
      <c r="D23" s="155" t="s">
        <v>80</v>
      </c>
      <c r="E23" s="156" t="s">
        <v>210</v>
      </c>
      <c r="F23" s="222" t="s">
        <v>77</v>
      </c>
      <c r="G23" s="10">
        <f t="shared" si="0"/>
        <v>43</v>
      </c>
      <c r="H23" s="22">
        <v>487</v>
      </c>
      <c r="I23" s="74">
        <f t="shared" si="1"/>
        <v>549</v>
      </c>
      <c r="J23" s="50"/>
      <c r="K23" s="71"/>
      <c r="L23" s="71"/>
      <c r="M23" s="71"/>
      <c r="N23" s="71"/>
      <c r="O23" s="71"/>
      <c r="P23" s="71"/>
      <c r="Q23" s="51">
        <v>42441</v>
      </c>
      <c r="R23" s="108">
        <v>56</v>
      </c>
      <c r="S23" s="109">
        <v>1.3312</v>
      </c>
      <c r="T23" s="108">
        <v>56</v>
      </c>
      <c r="U23" s="109">
        <v>1.3604</v>
      </c>
    </row>
    <row r="24" spans="1:21" ht="12.75">
      <c r="A24" s="10"/>
      <c r="B24" s="10"/>
      <c r="C24" s="215"/>
      <c r="D24" s="405" t="s">
        <v>569</v>
      </c>
      <c r="E24" s="156">
        <v>27582</v>
      </c>
      <c r="F24" s="221" t="s">
        <v>567</v>
      </c>
      <c r="G24" s="10">
        <f t="shared" si="0"/>
        <v>40</v>
      </c>
      <c r="H24" s="22">
        <v>500</v>
      </c>
      <c r="I24" s="74">
        <f t="shared" si="1"/>
        <v>544</v>
      </c>
      <c r="J24" s="50"/>
      <c r="K24" s="71"/>
      <c r="L24" s="71"/>
      <c r="M24" s="71"/>
      <c r="N24" s="71"/>
      <c r="O24" s="71"/>
      <c r="P24" s="71"/>
      <c r="Q24" s="51">
        <v>42441</v>
      </c>
      <c r="R24" s="108">
        <v>57</v>
      </c>
      <c r="S24" s="109">
        <v>1.3504</v>
      </c>
      <c r="T24" s="108">
        <v>57</v>
      </c>
      <c r="U24" s="109">
        <v>1.3803</v>
      </c>
    </row>
    <row r="25" spans="1:21" ht="12.75">
      <c r="A25" s="10"/>
      <c r="B25" s="10"/>
      <c r="C25" s="217"/>
      <c r="D25" s="405" t="s">
        <v>645</v>
      </c>
      <c r="E25" s="156">
        <v>27033</v>
      </c>
      <c r="F25" s="221" t="s">
        <v>646</v>
      </c>
      <c r="G25" s="10">
        <f t="shared" si="0"/>
        <v>42</v>
      </c>
      <c r="H25" s="22">
        <v>485</v>
      </c>
      <c r="I25" s="74">
        <f t="shared" si="1"/>
        <v>541</v>
      </c>
      <c r="J25" s="50"/>
      <c r="K25" s="71"/>
      <c r="L25" s="71"/>
      <c r="M25" s="71"/>
      <c r="N25" s="71"/>
      <c r="O25" s="71"/>
      <c r="P25" s="71"/>
      <c r="Q25" s="51">
        <v>42441</v>
      </c>
      <c r="R25" s="108">
        <v>58</v>
      </c>
      <c r="S25" s="109">
        <v>1.3695</v>
      </c>
      <c r="T25" s="108">
        <v>58</v>
      </c>
      <c r="U25" s="109">
        <v>1.4002</v>
      </c>
    </row>
    <row r="26" spans="1:21" ht="12.75">
      <c r="A26" s="219"/>
      <c r="B26" s="10"/>
      <c r="C26" s="217"/>
      <c r="D26" s="432" t="s">
        <v>382</v>
      </c>
      <c r="E26" s="433" t="s">
        <v>383</v>
      </c>
      <c r="F26" s="432" t="s">
        <v>95</v>
      </c>
      <c r="G26" s="10">
        <f t="shared" si="0"/>
        <v>55</v>
      </c>
      <c r="H26" s="22">
        <v>411</v>
      </c>
      <c r="I26" s="74">
        <f t="shared" si="1"/>
        <v>539</v>
      </c>
      <c r="J26" s="50"/>
      <c r="K26" s="71"/>
      <c r="L26" s="71"/>
      <c r="M26" s="71"/>
      <c r="N26" s="71"/>
      <c r="O26" s="71"/>
      <c r="P26" s="71"/>
      <c r="Q26" s="51">
        <v>42441</v>
      </c>
      <c r="R26" s="108">
        <v>59</v>
      </c>
      <c r="S26" s="109">
        <v>1.3887</v>
      </c>
      <c r="T26" s="108">
        <v>59</v>
      </c>
      <c r="U26" s="109">
        <v>1.4201</v>
      </c>
    </row>
    <row r="27" spans="1:21" ht="12.75">
      <c r="A27" s="219"/>
      <c r="B27" s="10"/>
      <c r="C27" s="217"/>
      <c r="D27" s="155" t="s">
        <v>129</v>
      </c>
      <c r="E27" s="156" t="s">
        <v>226</v>
      </c>
      <c r="F27" s="155" t="s">
        <v>130</v>
      </c>
      <c r="G27" s="10">
        <f t="shared" si="0"/>
        <v>59</v>
      </c>
      <c r="H27" s="22">
        <v>376</v>
      </c>
      <c r="I27" s="74">
        <f t="shared" si="1"/>
        <v>522</v>
      </c>
      <c r="J27" s="50"/>
      <c r="K27" s="71"/>
      <c r="L27" s="71"/>
      <c r="M27" s="71"/>
      <c r="N27" s="71"/>
      <c r="O27" s="71"/>
      <c r="P27" s="71"/>
      <c r="Q27" s="51">
        <v>42441</v>
      </c>
      <c r="R27" s="121">
        <v>60</v>
      </c>
      <c r="S27" s="122">
        <v>1.4078</v>
      </c>
      <c r="T27" s="121">
        <v>60</v>
      </c>
      <c r="U27" s="122">
        <v>1.44</v>
      </c>
    </row>
    <row r="28" spans="1:21" ht="12.75">
      <c r="A28" s="219"/>
      <c r="B28" s="10"/>
      <c r="C28" s="402"/>
      <c r="D28" s="222" t="s">
        <v>420</v>
      </c>
      <c r="E28" s="398">
        <v>26186</v>
      </c>
      <c r="F28" s="399" t="s">
        <v>338</v>
      </c>
      <c r="G28" s="10">
        <f t="shared" si="0"/>
        <v>44</v>
      </c>
      <c r="H28" s="22">
        <v>423</v>
      </c>
      <c r="I28" s="74">
        <f t="shared" si="1"/>
        <v>483</v>
      </c>
      <c r="J28" s="50"/>
      <c r="K28" s="71"/>
      <c r="L28" s="71"/>
      <c r="M28" s="71"/>
      <c r="N28" s="71"/>
      <c r="O28" s="71"/>
      <c r="P28" s="71"/>
      <c r="Q28" s="51">
        <v>42441</v>
      </c>
      <c r="R28" s="108">
        <v>61</v>
      </c>
      <c r="S28" s="109">
        <v>1.43</v>
      </c>
      <c r="T28" s="108">
        <v>61</v>
      </c>
      <c r="U28" s="109">
        <v>1.4631</v>
      </c>
    </row>
    <row r="29" spans="1:21" ht="12.75">
      <c r="A29" s="219"/>
      <c r="B29" s="10"/>
      <c r="C29" s="217"/>
      <c r="D29" s="155" t="s">
        <v>430</v>
      </c>
      <c r="E29" s="156">
        <v>25513</v>
      </c>
      <c r="F29" s="221" t="s">
        <v>431</v>
      </c>
      <c r="G29" s="10">
        <f t="shared" si="0"/>
        <v>46</v>
      </c>
      <c r="H29" s="22">
        <v>365</v>
      </c>
      <c r="I29" s="74">
        <f t="shared" si="1"/>
        <v>426</v>
      </c>
      <c r="J29" s="50"/>
      <c r="K29" s="71"/>
      <c r="L29" s="71"/>
      <c r="M29" s="71"/>
      <c r="N29" s="71"/>
      <c r="O29" s="71"/>
      <c r="P29" s="71"/>
      <c r="Q29" s="51">
        <v>42441</v>
      </c>
      <c r="R29" s="108">
        <v>62</v>
      </c>
      <c r="S29" s="109">
        <v>1.4521</v>
      </c>
      <c r="T29" s="108">
        <v>62</v>
      </c>
      <c r="U29" s="109">
        <v>1.4863</v>
      </c>
    </row>
    <row r="30" spans="1:21" ht="12.75">
      <c r="A30" s="219"/>
      <c r="B30" s="10"/>
      <c r="C30" s="217"/>
      <c r="D30" s="405"/>
      <c r="E30" s="156"/>
      <c r="F30" s="221"/>
      <c r="G30" s="10"/>
      <c r="H30" s="22"/>
      <c r="I30" s="74"/>
      <c r="J30" s="50"/>
      <c r="K30" s="71"/>
      <c r="L30" s="71"/>
      <c r="M30" s="71"/>
      <c r="N30" s="71"/>
      <c r="O30" s="71"/>
      <c r="P30" s="71"/>
      <c r="Q30" s="51">
        <v>42441</v>
      </c>
      <c r="R30" s="108">
        <v>63</v>
      </c>
      <c r="S30" s="109">
        <v>1.4743</v>
      </c>
      <c r="T30" s="108">
        <v>63</v>
      </c>
      <c r="U30" s="109">
        <v>1.5094</v>
      </c>
    </row>
    <row r="31" spans="1:21" ht="12.75">
      <c r="A31" s="219"/>
      <c r="B31" s="10"/>
      <c r="C31" s="214"/>
      <c r="D31" s="432"/>
      <c r="E31" s="433"/>
      <c r="F31" s="432"/>
      <c r="G31" s="10"/>
      <c r="H31" s="22"/>
      <c r="I31" s="74"/>
      <c r="J31" s="50"/>
      <c r="K31" s="71"/>
      <c r="L31" s="71"/>
      <c r="M31" s="71"/>
      <c r="N31" s="71"/>
      <c r="O31" s="71"/>
      <c r="P31" s="71"/>
      <c r="Q31" s="51">
        <v>42441</v>
      </c>
      <c r="R31" s="108">
        <v>64</v>
      </c>
      <c r="S31" s="109">
        <v>1.4964</v>
      </c>
      <c r="T31" s="108">
        <v>64</v>
      </c>
      <c r="U31" s="109">
        <v>1.5326</v>
      </c>
    </row>
    <row r="32" spans="1:21" ht="12.75">
      <c r="A32" s="219"/>
      <c r="B32" s="10"/>
      <c r="C32" s="217"/>
      <c r="D32" s="155"/>
      <c r="E32" s="156"/>
      <c r="F32" s="155"/>
      <c r="G32" s="10"/>
      <c r="H32" s="22"/>
      <c r="I32" s="74"/>
      <c r="J32" s="50"/>
      <c r="K32" s="71"/>
      <c r="L32" s="71"/>
      <c r="M32" s="71"/>
      <c r="N32" s="71"/>
      <c r="O32" s="71"/>
      <c r="P32" s="71"/>
      <c r="Q32" s="51">
        <v>42441</v>
      </c>
      <c r="R32" s="121">
        <v>65</v>
      </c>
      <c r="S32" s="122">
        <v>1.5186</v>
      </c>
      <c r="T32" s="121">
        <v>65</v>
      </c>
      <c r="U32" s="122">
        <v>1.5557</v>
      </c>
    </row>
    <row r="33" spans="1:21" ht="12.75">
      <c r="A33" s="219"/>
      <c r="B33" s="10"/>
      <c r="C33" s="217"/>
      <c r="D33" s="222"/>
      <c r="E33" s="398"/>
      <c r="F33" s="399"/>
      <c r="G33" s="10"/>
      <c r="H33" s="22"/>
      <c r="I33" s="74"/>
      <c r="J33" s="50"/>
      <c r="K33" s="71"/>
      <c r="L33" s="71"/>
      <c r="M33" s="71"/>
      <c r="N33" s="71"/>
      <c r="O33" s="71"/>
      <c r="P33" s="71"/>
      <c r="Q33" s="51">
        <v>42441</v>
      </c>
      <c r="R33" s="108">
        <v>66</v>
      </c>
      <c r="S33" s="109">
        <v>1.5445</v>
      </c>
      <c r="T33" s="108">
        <v>66</v>
      </c>
      <c r="U33" s="109">
        <v>1.5834</v>
      </c>
    </row>
    <row r="34" spans="1:21" ht="12.75">
      <c r="A34" s="219"/>
      <c r="B34" s="10"/>
      <c r="C34" s="217"/>
      <c r="D34" s="155"/>
      <c r="E34" s="156"/>
      <c r="F34" s="221"/>
      <c r="G34" s="10"/>
      <c r="H34" s="22"/>
      <c r="I34" s="74"/>
      <c r="J34" s="50"/>
      <c r="K34" s="71"/>
      <c r="L34" s="71"/>
      <c r="M34" s="71"/>
      <c r="N34" s="71"/>
      <c r="O34" s="71"/>
      <c r="P34" s="71"/>
      <c r="Q34" s="51">
        <v>42441</v>
      </c>
      <c r="R34" s="108">
        <v>67</v>
      </c>
      <c r="S34" s="109">
        <v>1.5704</v>
      </c>
      <c r="T34" s="108">
        <v>67</v>
      </c>
      <c r="U34" s="109">
        <v>1.6111</v>
      </c>
    </row>
    <row r="35" spans="1:21" ht="12.75">
      <c r="A35" s="219"/>
      <c r="B35" s="10"/>
      <c r="C35" s="217"/>
      <c r="D35" s="403"/>
      <c r="E35" s="404"/>
      <c r="F35" s="403"/>
      <c r="G35" s="10"/>
      <c r="H35" s="22"/>
      <c r="I35" s="74"/>
      <c r="J35" s="50"/>
      <c r="K35" s="71"/>
      <c r="L35" s="71"/>
      <c r="M35" s="71"/>
      <c r="N35" s="71"/>
      <c r="O35" s="71"/>
      <c r="P35" s="71"/>
      <c r="Q35" s="51">
        <v>42441</v>
      </c>
      <c r="R35" s="108">
        <v>68</v>
      </c>
      <c r="S35" s="109">
        <v>1.5964</v>
      </c>
      <c r="T35" s="108">
        <v>68</v>
      </c>
      <c r="U35" s="109">
        <v>1.6389</v>
      </c>
    </row>
    <row r="36" spans="1:21" ht="12.75">
      <c r="A36" s="219"/>
      <c r="B36" s="10"/>
      <c r="C36" s="217"/>
      <c r="D36" s="443"/>
      <c r="E36" s="444"/>
      <c r="F36" s="443"/>
      <c r="G36" s="10"/>
      <c r="H36" s="22"/>
      <c r="I36" s="74"/>
      <c r="J36" s="50"/>
      <c r="K36" s="71"/>
      <c r="L36" s="71"/>
      <c r="M36" s="71"/>
      <c r="N36" s="71"/>
      <c r="O36" s="71"/>
      <c r="P36" s="71"/>
      <c r="Q36" s="51">
        <v>42441</v>
      </c>
      <c r="R36" s="108">
        <v>69</v>
      </c>
      <c r="S36" s="109">
        <v>1.6223</v>
      </c>
      <c r="T36" s="108">
        <v>69</v>
      </c>
      <c r="U36" s="109">
        <v>1.6666</v>
      </c>
    </row>
    <row r="37" spans="1:21" ht="12.75">
      <c r="A37" s="219"/>
      <c r="B37" s="10"/>
      <c r="C37" s="217"/>
      <c r="D37" s="373"/>
      <c r="E37" s="374"/>
      <c r="F37" s="373"/>
      <c r="G37" s="10"/>
      <c r="H37" s="22"/>
      <c r="I37" s="74"/>
      <c r="J37" s="50"/>
      <c r="K37" s="71"/>
      <c r="L37" s="71"/>
      <c r="M37" s="71"/>
      <c r="N37" s="71"/>
      <c r="O37" s="71"/>
      <c r="P37" s="71"/>
      <c r="Q37" s="51">
        <v>42441</v>
      </c>
      <c r="R37" s="121">
        <v>70</v>
      </c>
      <c r="S37" s="122">
        <v>1.6482</v>
      </c>
      <c r="T37" s="121">
        <v>70</v>
      </c>
      <c r="U37" s="122">
        <v>1.6943</v>
      </c>
    </row>
    <row r="38" spans="1:21" ht="12.75">
      <c r="A38" s="10"/>
      <c r="B38" s="10"/>
      <c r="C38" s="217"/>
      <c r="D38" s="232"/>
      <c r="E38" s="233"/>
      <c r="F38" s="234"/>
      <c r="G38" s="10"/>
      <c r="H38" s="22"/>
      <c r="I38" s="74"/>
      <c r="J38" s="50"/>
      <c r="K38" s="71"/>
      <c r="L38" s="71"/>
      <c r="M38" s="71"/>
      <c r="N38" s="71"/>
      <c r="O38" s="71"/>
      <c r="P38" s="71"/>
      <c r="Q38" s="51">
        <v>42441</v>
      </c>
      <c r="R38" s="108">
        <v>71</v>
      </c>
      <c r="S38" s="109">
        <v>1.679</v>
      </c>
      <c r="T38" s="108">
        <v>71</v>
      </c>
      <c r="U38" s="109">
        <v>1.7293</v>
      </c>
    </row>
    <row r="39" spans="1:21" ht="12.75">
      <c r="A39" s="10"/>
      <c r="B39" s="10"/>
      <c r="C39" s="217"/>
      <c r="D39" s="232"/>
      <c r="E39" s="233"/>
      <c r="F39" s="232"/>
      <c r="G39" s="10"/>
      <c r="H39" s="22"/>
      <c r="I39" s="74"/>
      <c r="J39" s="50"/>
      <c r="K39" s="71"/>
      <c r="L39" s="71"/>
      <c r="M39" s="71"/>
      <c r="N39" s="71"/>
      <c r="O39" s="71"/>
      <c r="P39" s="71"/>
      <c r="Q39" s="51">
        <v>42441</v>
      </c>
      <c r="R39" s="108">
        <v>72</v>
      </c>
      <c r="S39" s="109">
        <v>1.7098</v>
      </c>
      <c r="T39" s="108">
        <v>72</v>
      </c>
      <c r="U39" s="109">
        <v>1.7644</v>
      </c>
    </row>
    <row r="40" spans="1:21" ht="12.75">
      <c r="A40" s="10"/>
      <c r="B40" s="13"/>
      <c r="C40" s="217"/>
      <c r="D40" s="232"/>
      <c r="E40" s="233"/>
      <c r="F40" s="232"/>
      <c r="G40" s="13"/>
      <c r="H40" s="27"/>
      <c r="I40" s="74"/>
      <c r="J40" s="66"/>
      <c r="K40" s="76"/>
      <c r="L40" s="76"/>
      <c r="M40" s="76"/>
      <c r="N40" s="76"/>
      <c r="O40" s="76"/>
      <c r="P40" s="76"/>
      <c r="Q40" s="51">
        <v>42441</v>
      </c>
      <c r="R40" s="108">
        <v>73</v>
      </c>
      <c r="S40" s="109">
        <v>1.7405</v>
      </c>
      <c r="T40" s="108">
        <v>73</v>
      </c>
      <c r="U40" s="109">
        <v>1.7994</v>
      </c>
    </row>
    <row r="41" spans="1:21" ht="12.75">
      <c r="A41" s="10"/>
      <c r="B41" s="10"/>
      <c r="C41" s="214"/>
      <c r="D41" s="232"/>
      <c r="E41" s="233"/>
      <c r="F41" s="232"/>
      <c r="G41" s="10"/>
      <c r="H41" s="22"/>
      <c r="I41" s="74"/>
      <c r="J41" s="50"/>
      <c r="K41" s="71"/>
      <c r="L41" s="71"/>
      <c r="M41" s="71"/>
      <c r="N41" s="71"/>
      <c r="O41" s="71"/>
      <c r="P41" s="71"/>
      <c r="Q41" s="51">
        <v>42441</v>
      </c>
      <c r="R41" s="108">
        <v>74</v>
      </c>
      <c r="S41" s="109">
        <v>1.7713</v>
      </c>
      <c r="T41" s="108">
        <v>74</v>
      </c>
      <c r="U41" s="109">
        <v>1.8345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35</v>
      </c>
      <c r="I42" s="36"/>
      <c r="J42" s="72"/>
      <c r="K42" s="72"/>
      <c r="L42" s="72"/>
      <c r="M42" s="72"/>
      <c r="N42" s="72"/>
      <c r="O42" s="72"/>
      <c r="P42" s="38"/>
      <c r="Q42" s="39"/>
      <c r="R42" s="121">
        <v>75</v>
      </c>
      <c r="S42" s="122">
        <v>1.8021</v>
      </c>
      <c r="T42" s="121">
        <v>75</v>
      </c>
      <c r="U42" s="122">
        <v>1.8695</v>
      </c>
    </row>
    <row r="43" spans="1:21" ht="12.75">
      <c r="A43" s="7" t="s">
        <v>534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42"/>
      <c r="Q43" s="39"/>
      <c r="R43" s="108">
        <v>76</v>
      </c>
      <c r="S43" s="109">
        <v>1.8392</v>
      </c>
      <c r="T43" s="108">
        <v>76</v>
      </c>
      <c r="U43" s="109">
        <v>1.9285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45"/>
      <c r="Q44" s="39"/>
      <c r="R44" s="108">
        <v>77</v>
      </c>
      <c r="S44" s="109">
        <v>1.8763</v>
      </c>
      <c r="T44" s="108">
        <v>77</v>
      </c>
      <c r="U44" s="109">
        <v>1.9875</v>
      </c>
    </row>
    <row r="45" spans="1:21" ht="18">
      <c r="A45" s="466" t="s">
        <v>37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9"/>
      <c r="R45" s="108">
        <v>78</v>
      </c>
      <c r="S45" s="109">
        <v>1.9134</v>
      </c>
      <c r="T45" s="108">
        <v>78</v>
      </c>
      <c r="U45" s="109">
        <v>2.0465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9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108">
        <v>79</v>
      </c>
      <c r="S46" s="109">
        <v>1.9505</v>
      </c>
      <c r="T46" s="108">
        <v>79</v>
      </c>
      <c r="U46" s="109">
        <v>2.1055</v>
      </c>
    </row>
    <row r="47" spans="1:21" ht="12.75">
      <c r="A47" s="10"/>
      <c r="B47" s="417" t="s">
        <v>66</v>
      </c>
      <c r="C47" s="15" t="s">
        <v>600</v>
      </c>
      <c r="D47" s="183" t="s">
        <v>304</v>
      </c>
      <c r="E47" s="184">
        <v>27658</v>
      </c>
      <c r="F47" s="225" t="s">
        <v>540</v>
      </c>
      <c r="G47" s="10">
        <f aca="true" t="shared" si="2" ref="G47:G52">TRUNC((Q47-E47)/365.25)</f>
        <v>40</v>
      </c>
      <c r="H47" s="22">
        <v>498</v>
      </c>
      <c r="I47" s="74">
        <f aca="true" t="shared" si="3" ref="I47:I52">CEILING(H47*(VLOOKUP(G47,$T$1:$U$67,2,0)),0.01)</f>
        <v>552.83</v>
      </c>
      <c r="J47" s="50"/>
      <c r="K47" s="71"/>
      <c r="L47" s="71"/>
      <c r="M47" s="71"/>
      <c r="N47" s="71"/>
      <c r="O47" s="71"/>
      <c r="P47" s="71"/>
      <c r="Q47" s="51">
        <v>42441</v>
      </c>
      <c r="R47" s="121">
        <v>80</v>
      </c>
      <c r="S47" s="122">
        <v>1.9876</v>
      </c>
      <c r="T47" s="121">
        <v>80</v>
      </c>
      <c r="U47" s="122">
        <v>2.1645</v>
      </c>
    </row>
    <row r="48" spans="1:21" ht="12.75">
      <c r="A48" s="10"/>
      <c r="B48" s="417" t="s">
        <v>66</v>
      </c>
      <c r="C48" s="217">
        <v>400</v>
      </c>
      <c r="D48" s="183" t="s">
        <v>446</v>
      </c>
      <c r="E48" s="184">
        <v>22209</v>
      </c>
      <c r="F48" s="225" t="s">
        <v>92</v>
      </c>
      <c r="G48" s="10">
        <f t="shared" si="2"/>
        <v>55</v>
      </c>
      <c r="H48" s="22">
        <v>398</v>
      </c>
      <c r="I48" s="74">
        <f t="shared" si="3"/>
        <v>533.52</v>
      </c>
      <c r="J48" s="50"/>
      <c r="K48" s="71"/>
      <c r="L48" s="71"/>
      <c r="M48" s="71"/>
      <c r="N48" s="71"/>
      <c r="O48" s="71"/>
      <c r="P48" s="71"/>
      <c r="Q48" s="51">
        <v>42441</v>
      </c>
      <c r="R48" s="108">
        <v>81</v>
      </c>
      <c r="S48" s="109">
        <v>2.0332</v>
      </c>
      <c r="T48" s="108">
        <v>81</v>
      </c>
      <c r="U48" s="109">
        <v>2.3147</v>
      </c>
    </row>
    <row r="49" spans="1:21" ht="12.75">
      <c r="A49" s="10"/>
      <c r="B49" s="417" t="s">
        <v>66</v>
      </c>
      <c r="C49" s="215">
        <v>413</v>
      </c>
      <c r="D49" s="367" t="s">
        <v>598</v>
      </c>
      <c r="E49" s="368">
        <v>23844</v>
      </c>
      <c r="F49" s="367" t="s">
        <v>599</v>
      </c>
      <c r="G49" s="10">
        <f t="shared" si="2"/>
        <v>50</v>
      </c>
      <c r="H49" s="22">
        <v>384</v>
      </c>
      <c r="I49" s="74">
        <f t="shared" si="3"/>
        <v>481.46000000000004</v>
      </c>
      <c r="J49" s="50"/>
      <c r="K49" s="71"/>
      <c r="L49" s="71"/>
      <c r="M49" s="71"/>
      <c r="N49" s="71"/>
      <c r="O49" s="71"/>
      <c r="P49" s="71"/>
      <c r="Q49" s="51">
        <v>42441</v>
      </c>
      <c r="R49" s="108">
        <v>82</v>
      </c>
      <c r="S49" s="109">
        <v>2.0789</v>
      </c>
      <c r="T49" s="108">
        <v>82</v>
      </c>
      <c r="U49" s="109">
        <v>2.4649</v>
      </c>
    </row>
    <row r="50" spans="1:21" ht="12.75">
      <c r="A50" s="10"/>
      <c r="B50" s="417" t="s">
        <v>66</v>
      </c>
      <c r="C50" s="215">
        <v>420</v>
      </c>
      <c r="D50" s="183" t="s">
        <v>403</v>
      </c>
      <c r="E50" s="184" t="s">
        <v>404</v>
      </c>
      <c r="F50" s="225" t="s">
        <v>70</v>
      </c>
      <c r="G50" s="10">
        <f t="shared" si="2"/>
        <v>42</v>
      </c>
      <c r="H50" s="22">
        <v>405</v>
      </c>
      <c r="I50" s="74">
        <f t="shared" si="3"/>
        <v>460.53000000000003</v>
      </c>
      <c r="J50" s="50"/>
      <c r="K50" s="71"/>
      <c r="L50" s="71"/>
      <c r="M50" s="71"/>
      <c r="N50" s="71"/>
      <c r="O50" s="71"/>
      <c r="P50" s="71"/>
      <c r="Q50" s="51">
        <v>42441</v>
      </c>
      <c r="R50" s="108">
        <v>83</v>
      </c>
      <c r="S50" s="109">
        <v>2.1245</v>
      </c>
      <c r="T50" s="108">
        <v>83</v>
      </c>
      <c r="U50" s="109">
        <v>2.615</v>
      </c>
    </row>
    <row r="51" spans="1:21" ht="12.75">
      <c r="A51" s="10"/>
      <c r="B51" s="417" t="s">
        <v>66</v>
      </c>
      <c r="C51" s="215">
        <v>420</v>
      </c>
      <c r="D51" s="183" t="s">
        <v>230</v>
      </c>
      <c r="E51" s="184" t="s">
        <v>231</v>
      </c>
      <c r="F51" s="225" t="s">
        <v>85</v>
      </c>
      <c r="G51" s="10">
        <f t="shared" si="2"/>
        <v>44</v>
      </c>
      <c r="H51" s="22">
        <v>394</v>
      </c>
      <c r="I51" s="74">
        <f t="shared" si="3"/>
        <v>458.66</v>
      </c>
      <c r="J51" s="50"/>
      <c r="K51" s="71"/>
      <c r="L51" s="71"/>
      <c r="M51" s="71"/>
      <c r="N51" s="71"/>
      <c r="O51" s="71"/>
      <c r="P51" s="71"/>
      <c r="Q51" s="51">
        <v>42441</v>
      </c>
      <c r="R51" s="108">
        <v>84</v>
      </c>
      <c r="S51" s="109">
        <v>2.1702</v>
      </c>
      <c r="T51" s="108">
        <v>84</v>
      </c>
      <c r="U51" s="109">
        <v>2.7652</v>
      </c>
    </row>
    <row r="52" spans="1:21" ht="12.75">
      <c r="A52" s="10"/>
      <c r="B52" s="417" t="s">
        <v>66</v>
      </c>
      <c r="C52" s="215">
        <v>530</v>
      </c>
      <c r="D52" s="367" t="s">
        <v>508</v>
      </c>
      <c r="E52" s="368">
        <v>26021</v>
      </c>
      <c r="F52" s="225" t="s">
        <v>85</v>
      </c>
      <c r="G52" s="10">
        <f t="shared" si="2"/>
        <v>44</v>
      </c>
      <c r="H52" s="22">
        <v>374</v>
      </c>
      <c r="I52" s="74">
        <f t="shared" si="3"/>
        <v>435.38</v>
      </c>
      <c r="J52" s="50"/>
      <c r="K52" s="71"/>
      <c r="L52" s="71"/>
      <c r="M52" s="71"/>
      <c r="N52" s="71"/>
      <c r="O52" s="71"/>
      <c r="P52" s="71"/>
      <c r="Q52" s="51">
        <v>42441</v>
      </c>
      <c r="R52" s="121">
        <v>85</v>
      </c>
      <c r="S52" s="122">
        <v>2.2158</v>
      </c>
      <c r="T52" s="121">
        <v>85</v>
      </c>
      <c r="U52" s="122">
        <v>2.9154</v>
      </c>
    </row>
    <row r="53" spans="1:21" ht="12.75">
      <c r="A53" s="10"/>
      <c r="B53" s="430" t="s">
        <v>66</v>
      </c>
      <c r="C53" s="215">
        <v>551</v>
      </c>
      <c r="D53" s="428" t="s">
        <v>622</v>
      </c>
      <c r="E53" s="429">
        <v>34525</v>
      </c>
      <c r="F53" s="428" t="s">
        <v>770</v>
      </c>
      <c r="G53" s="10">
        <f>TRUNC((Q53-E53)/365.25)</f>
        <v>21</v>
      </c>
      <c r="H53" s="22">
        <v>544</v>
      </c>
      <c r="I53" s="452" t="s">
        <v>713</v>
      </c>
      <c r="J53" s="50"/>
      <c r="K53" s="71"/>
      <c r="L53" s="71"/>
      <c r="M53" s="71"/>
      <c r="N53" s="71"/>
      <c r="O53" s="71"/>
      <c r="P53" s="71"/>
      <c r="Q53" s="51">
        <v>42441</v>
      </c>
      <c r="R53" s="108">
        <v>86</v>
      </c>
      <c r="S53" s="109">
        <v>2.2733</v>
      </c>
      <c r="T53" s="353">
        <v>86</v>
      </c>
      <c r="U53" s="354">
        <v>2.9862</v>
      </c>
    </row>
    <row r="54" spans="1:21" ht="12.75">
      <c r="A54" s="10"/>
      <c r="B54" s="272"/>
      <c r="C54" s="372"/>
      <c r="D54" s="375"/>
      <c r="E54" s="376"/>
      <c r="F54" s="375"/>
      <c r="G54" s="10"/>
      <c r="H54" s="22"/>
      <c r="I54" s="74"/>
      <c r="J54" s="50"/>
      <c r="K54" s="71"/>
      <c r="L54" s="71"/>
      <c r="M54" s="71"/>
      <c r="N54" s="71"/>
      <c r="O54" s="71"/>
      <c r="P54" s="71"/>
      <c r="Q54" s="51">
        <v>42441</v>
      </c>
      <c r="R54" s="108">
        <v>87</v>
      </c>
      <c r="S54" s="109">
        <v>2.3307</v>
      </c>
      <c r="T54" s="353">
        <v>87</v>
      </c>
      <c r="U54" s="354">
        <v>3.0570000000000004</v>
      </c>
    </row>
    <row r="55" spans="1:21" ht="12.75">
      <c r="A55" s="10"/>
      <c r="B55" s="272"/>
      <c r="C55" s="217"/>
      <c r="D55" s="375"/>
      <c r="E55" s="376"/>
      <c r="F55" s="375"/>
      <c r="G55" s="10"/>
      <c r="H55" s="22"/>
      <c r="I55" s="74"/>
      <c r="J55" s="50"/>
      <c r="K55" s="71"/>
      <c r="L55" s="71"/>
      <c r="M55" s="71"/>
      <c r="N55" s="71"/>
      <c r="O55" s="71"/>
      <c r="P55" s="71"/>
      <c r="Q55" s="51">
        <v>42441</v>
      </c>
      <c r="R55" s="108">
        <v>88</v>
      </c>
      <c r="S55" s="109">
        <v>2.3882</v>
      </c>
      <c r="T55" s="353">
        <v>88</v>
      </c>
      <c r="U55" s="354">
        <v>3.1278000000000006</v>
      </c>
    </row>
    <row r="56" spans="1:21" ht="12.75">
      <c r="A56" s="10"/>
      <c r="B56" s="272"/>
      <c r="C56" s="217"/>
      <c r="D56" s="230"/>
      <c r="E56" s="231"/>
      <c r="F56" s="230"/>
      <c r="G56" s="10"/>
      <c r="H56" s="22"/>
      <c r="I56" s="74"/>
      <c r="J56" s="50"/>
      <c r="K56" s="71"/>
      <c r="L56" s="71"/>
      <c r="M56" s="71"/>
      <c r="N56" s="71"/>
      <c r="O56" s="71"/>
      <c r="P56" s="71"/>
      <c r="Q56" s="51">
        <v>42441</v>
      </c>
      <c r="R56" s="108">
        <v>89</v>
      </c>
      <c r="S56" s="109">
        <v>2.4456</v>
      </c>
      <c r="T56" s="353">
        <v>89</v>
      </c>
      <c r="U56" s="354">
        <v>3.1987</v>
      </c>
    </row>
    <row r="57" spans="1:21" ht="12.75">
      <c r="A57" s="10"/>
      <c r="B57" s="272"/>
      <c r="C57" s="215"/>
      <c r="D57" s="321"/>
      <c r="E57" s="329"/>
      <c r="F57" s="330"/>
      <c r="G57" s="10"/>
      <c r="H57" s="22"/>
      <c r="I57" s="74"/>
      <c r="J57" s="50"/>
      <c r="K57" s="71"/>
      <c r="L57" s="71"/>
      <c r="M57" s="71"/>
      <c r="N57" s="71"/>
      <c r="O57" s="71"/>
      <c r="P57" s="71"/>
      <c r="Q57" s="51">
        <v>42441</v>
      </c>
      <c r="R57" s="121">
        <v>90</v>
      </c>
      <c r="S57" s="122">
        <v>2.5031</v>
      </c>
      <c r="T57" s="119">
        <v>90</v>
      </c>
      <c r="U57" s="352">
        <v>3.2696</v>
      </c>
    </row>
    <row r="58" spans="1:21" ht="12.75">
      <c r="A58" s="10"/>
      <c r="B58" s="272"/>
      <c r="C58" s="215"/>
      <c r="D58" s="230"/>
      <c r="E58" s="231"/>
      <c r="F58" s="230"/>
      <c r="G58" s="10"/>
      <c r="H58" s="22"/>
      <c r="I58" s="74"/>
      <c r="J58" s="50"/>
      <c r="K58" s="71"/>
      <c r="L58" s="71"/>
      <c r="M58" s="71"/>
      <c r="N58" s="71"/>
      <c r="O58" s="71"/>
      <c r="P58" s="71"/>
      <c r="Q58" s="51">
        <v>42441</v>
      </c>
      <c r="R58" s="108">
        <v>91</v>
      </c>
      <c r="S58" s="109">
        <v>2.5777</v>
      </c>
      <c r="T58" s="353">
        <v>91</v>
      </c>
      <c r="U58" s="354">
        <v>3.5004</v>
      </c>
    </row>
    <row r="59" spans="1:21" ht="12.75">
      <c r="A59" s="10"/>
      <c r="B59" s="272"/>
      <c r="C59" s="215"/>
      <c r="D59" s="321"/>
      <c r="E59" s="329"/>
      <c r="F59" s="330"/>
      <c r="G59" s="10"/>
      <c r="H59" s="22"/>
      <c r="I59" s="74"/>
      <c r="J59" s="50"/>
      <c r="K59" s="71"/>
      <c r="L59" s="71"/>
      <c r="M59" s="71"/>
      <c r="N59" s="71"/>
      <c r="O59" s="71"/>
      <c r="P59" s="71"/>
      <c r="Q59" s="51">
        <v>42441</v>
      </c>
      <c r="R59" s="108">
        <v>92</v>
      </c>
      <c r="S59" s="109">
        <v>2.6523</v>
      </c>
      <c r="T59" s="353">
        <v>92</v>
      </c>
      <c r="U59" s="354">
        <v>3.7312</v>
      </c>
    </row>
    <row r="60" spans="1:21" ht="12.75">
      <c r="A60" s="10"/>
      <c r="B60" s="272"/>
      <c r="C60" s="215"/>
      <c r="D60" s="318"/>
      <c r="E60" s="319"/>
      <c r="F60" s="320"/>
      <c r="G60" s="10"/>
      <c r="H60" s="22"/>
      <c r="I60" s="74"/>
      <c r="J60" s="50"/>
      <c r="K60" s="71"/>
      <c r="L60" s="71"/>
      <c r="M60" s="71"/>
      <c r="N60" s="71"/>
      <c r="O60" s="71"/>
      <c r="P60" s="71"/>
      <c r="Q60" s="51">
        <v>42441</v>
      </c>
      <c r="R60" s="108">
        <v>93</v>
      </c>
      <c r="S60" s="109">
        <v>2.7268</v>
      </c>
      <c r="T60" s="353">
        <v>93</v>
      </c>
      <c r="U60" s="354">
        <v>3.9619999999999997</v>
      </c>
    </row>
    <row r="61" spans="1:21" ht="12.75">
      <c r="A61" s="10"/>
      <c r="B61" s="272"/>
      <c r="C61" s="217"/>
      <c r="D61" s="230"/>
      <c r="E61" s="231"/>
      <c r="F61" s="243"/>
      <c r="G61" s="10"/>
      <c r="H61" s="22"/>
      <c r="I61" s="74"/>
      <c r="J61" s="50"/>
      <c r="K61" s="71"/>
      <c r="L61" s="71"/>
      <c r="M61" s="71"/>
      <c r="N61" s="71"/>
      <c r="O61" s="71"/>
      <c r="P61" s="71"/>
      <c r="Q61" s="51">
        <v>42441</v>
      </c>
      <c r="R61" s="108">
        <v>94</v>
      </c>
      <c r="S61" s="109">
        <v>2.8014</v>
      </c>
      <c r="T61" s="353">
        <v>94</v>
      </c>
      <c r="U61" s="354">
        <v>4.1928</v>
      </c>
    </row>
    <row r="62" spans="1:21" ht="12.75">
      <c r="A62" s="10"/>
      <c r="B62" s="272"/>
      <c r="C62" s="215"/>
      <c r="D62" s="230"/>
      <c r="E62" s="231"/>
      <c r="F62" s="246"/>
      <c r="G62" s="10"/>
      <c r="H62" s="22"/>
      <c r="I62" s="74"/>
      <c r="J62" s="50"/>
      <c r="K62" s="71"/>
      <c r="L62" s="71"/>
      <c r="M62" s="71"/>
      <c r="N62" s="71"/>
      <c r="O62" s="71"/>
      <c r="P62" s="71"/>
      <c r="Q62" s="51">
        <v>42441</v>
      </c>
      <c r="R62" s="121">
        <v>95</v>
      </c>
      <c r="S62" s="122">
        <v>2.876</v>
      </c>
      <c r="T62" s="119">
        <v>95</v>
      </c>
      <c r="U62" s="352">
        <v>4.4235</v>
      </c>
    </row>
    <row r="63" spans="1:21" ht="12.75">
      <c r="A63" s="10"/>
      <c r="B63" s="272"/>
      <c r="C63" s="217"/>
      <c r="D63" s="284"/>
      <c r="E63" s="287"/>
      <c r="F63" s="284"/>
      <c r="G63" s="10"/>
      <c r="H63" s="22"/>
      <c r="I63" s="74"/>
      <c r="J63" s="50"/>
      <c r="K63" s="71"/>
      <c r="L63" s="71"/>
      <c r="M63" s="71"/>
      <c r="N63" s="71"/>
      <c r="O63" s="71"/>
      <c r="P63" s="71"/>
      <c r="Q63" s="51">
        <v>42441</v>
      </c>
      <c r="R63" s="353">
        <v>96</v>
      </c>
      <c r="S63" s="354">
        <v>3.5886</v>
      </c>
      <c r="T63" s="353">
        <v>96</v>
      </c>
      <c r="U63" s="354">
        <v>5.0428</v>
      </c>
    </row>
    <row r="64" spans="1:21" ht="12.75">
      <c r="A64" s="10"/>
      <c r="B64" s="272"/>
      <c r="C64" s="215"/>
      <c r="D64" s="375"/>
      <c r="E64" s="376"/>
      <c r="F64" s="375"/>
      <c r="G64" s="10"/>
      <c r="H64" s="22"/>
      <c r="I64" s="74"/>
      <c r="J64" s="50"/>
      <c r="K64" s="71"/>
      <c r="L64" s="71"/>
      <c r="M64" s="71"/>
      <c r="N64" s="71"/>
      <c r="O64" s="71"/>
      <c r="P64" s="71"/>
      <c r="Q64" s="51">
        <v>42441</v>
      </c>
      <c r="R64" s="353">
        <v>97</v>
      </c>
      <c r="S64" s="354">
        <v>4.3012</v>
      </c>
      <c r="T64" s="353">
        <v>97</v>
      </c>
      <c r="U64" s="354">
        <v>5.6621</v>
      </c>
    </row>
    <row r="65" spans="1:21" ht="12.75">
      <c r="A65" s="10"/>
      <c r="B65" s="272"/>
      <c r="C65" s="215"/>
      <c r="D65" s="318"/>
      <c r="E65" s="319"/>
      <c r="F65" s="320"/>
      <c r="G65" s="10"/>
      <c r="H65" s="22"/>
      <c r="I65" s="74"/>
      <c r="J65" s="50"/>
      <c r="K65" s="71"/>
      <c r="L65" s="71"/>
      <c r="M65" s="71"/>
      <c r="N65" s="71"/>
      <c r="O65" s="71"/>
      <c r="P65" s="71"/>
      <c r="Q65" s="51">
        <v>42441</v>
      </c>
      <c r="R65" s="353">
        <v>98</v>
      </c>
      <c r="S65" s="354">
        <v>5.0138</v>
      </c>
      <c r="T65" s="353">
        <v>98</v>
      </c>
      <c r="U65" s="354">
        <v>6.2814</v>
      </c>
    </row>
    <row r="66" spans="1:21" ht="12.75">
      <c r="A66" s="10"/>
      <c r="B66" s="10"/>
      <c r="C66" s="215"/>
      <c r="D66" s="318"/>
      <c r="E66" s="319"/>
      <c r="F66" s="320"/>
      <c r="G66" s="10"/>
      <c r="H66" s="22"/>
      <c r="I66" s="74"/>
      <c r="J66" s="50"/>
      <c r="K66" s="71"/>
      <c r="L66" s="71"/>
      <c r="M66" s="71"/>
      <c r="N66" s="71"/>
      <c r="O66" s="71"/>
      <c r="P66" s="71"/>
      <c r="Q66" s="51">
        <v>42441</v>
      </c>
      <c r="R66" s="353">
        <v>99</v>
      </c>
      <c r="S66" s="354">
        <v>5.7265</v>
      </c>
      <c r="T66" s="353">
        <v>99</v>
      </c>
      <c r="U66" s="354">
        <v>6.9007</v>
      </c>
    </row>
    <row r="67" spans="1:21" ht="12.75">
      <c r="A67" s="10"/>
      <c r="B67" s="10"/>
      <c r="C67" s="15"/>
      <c r="D67" s="318"/>
      <c r="E67" s="319"/>
      <c r="F67" s="320"/>
      <c r="G67" s="10"/>
      <c r="H67" s="22"/>
      <c r="I67" s="74"/>
      <c r="J67" s="50"/>
      <c r="K67" s="71"/>
      <c r="L67" s="71"/>
      <c r="M67" s="71"/>
      <c r="N67" s="71"/>
      <c r="O67" s="71"/>
      <c r="P67" s="71"/>
      <c r="Q67" s="51">
        <v>42441</v>
      </c>
      <c r="R67" s="119">
        <v>100</v>
      </c>
      <c r="S67" s="352">
        <v>6.4392</v>
      </c>
      <c r="T67" s="119">
        <v>100</v>
      </c>
      <c r="U67" s="352">
        <v>7.52</v>
      </c>
    </row>
    <row r="68" spans="1:17" ht="12.75">
      <c r="A68" s="10"/>
      <c r="B68" s="10"/>
      <c r="C68" s="15"/>
      <c r="D68" s="318"/>
      <c r="E68" s="319"/>
      <c r="F68" s="318"/>
      <c r="G68" s="10"/>
      <c r="H68" s="22"/>
      <c r="I68" s="74"/>
      <c r="J68" s="50"/>
      <c r="K68" s="71"/>
      <c r="L68" s="71"/>
      <c r="M68" s="71"/>
      <c r="N68" s="71"/>
      <c r="O68" s="71"/>
      <c r="P68" s="71"/>
      <c r="Q68" s="51">
        <v>42441</v>
      </c>
    </row>
    <row r="69" spans="1:17" ht="12.75">
      <c r="A69" s="10"/>
      <c r="B69" s="10"/>
      <c r="C69" s="15"/>
      <c r="D69" s="375"/>
      <c r="E69" s="376"/>
      <c r="F69" s="375"/>
      <c r="G69" s="10"/>
      <c r="H69" s="22"/>
      <c r="I69" s="74"/>
      <c r="J69" s="50"/>
      <c r="K69" s="71"/>
      <c r="L69" s="71"/>
      <c r="M69" s="71"/>
      <c r="N69" s="71"/>
      <c r="O69" s="71"/>
      <c r="P69" s="71"/>
      <c r="Q69" s="51">
        <v>42441</v>
      </c>
    </row>
    <row r="70" spans="1:17" ht="12.75">
      <c r="A70" s="10"/>
      <c r="B70" s="10"/>
      <c r="C70" s="15"/>
      <c r="D70" s="318"/>
      <c r="E70" s="319"/>
      <c r="F70" s="320"/>
      <c r="G70" s="10"/>
      <c r="H70" s="22"/>
      <c r="I70" s="74"/>
      <c r="J70" s="50"/>
      <c r="K70" s="71"/>
      <c r="L70" s="71"/>
      <c r="M70" s="71"/>
      <c r="N70" s="71"/>
      <c r="O70" s="71"/>
      <c r="P70" s="71"/>
      <c r="Q70" s="51">
        <v>42441</v>
      </c>
    </row>
    <row r="71" spans="1:17" ht="12.75">
      <c r="A71" s="10"/>
      <c r="B71" s="10"/>
      <c r="C71" s="15"/>
      <c r="D71" s="230"/>
      <c r="E71" s="231"/>
      <c r="F71" s="230"/>
      <c r="G71" s="10"/>
      <c r="H71" s="22"/>
      <c r="I71" s="74"/>
      <c r="J71" s="50"/>
      <c r="K71" s="71"/>
      <c r="L71" s="71"/>
      <c r="M71" s="71"/>
      <c r="N71" s="71"/>
      <c r="O71" s="71"/>
      <c r="P71" s="71"/>
      <c r="Q71" s="51">
        <v>42441</v>
      </c>
    </row>
    <row r="72" spans="1:17" ht="12.75">
      <c r="A72" s="10"/>
      <c r="B72" s="10"/>
      <c r="C72" s="15"/>
      <c r="D72" s="230"/>
      <c r="E72" s="231"/>
      <c r="F72" s="246"/>
      <c r="G72" s="10"/>
      <c r="H72" s="22"/>
      <c r="I72" s="74"/>
      <c r="J72" s="50"/>
      <c r="K72" s="71"/>
      <c r="L72" s="71"/>
      <c r="M72" s="71"/>
      <c r="N72" s="71"/>
      <c r="O72" s="71"/>
      <c r="P72" s="71"/>
      <c r="Q72" s="51">
        <v>42441</v>
      </c>
    </row>
    <row r="73" spans="1:17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71"/>
      <c r="L73" s="71"/>
      <c r="M73" s="71"/>
      <c r="N73" s="71"/>
      <c r="O73" s="71"/>
      <c r="P73" s="71"/>
      <c r="Q73" s="51">
        <v>42441</v>
      </c>
    </row>
    <row r="74" spans="1:17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71"/>
      <c r="L74" s="71"/>
      <c r="M74" s="71"/>
      <c r="N74" s="71"/>
      <c r="O74" s="71"/>
      <c r="P74" s="71"/>
      <c r="Q74" s="51">
        <v>42441</v>
      </c>
    </row>
    <row r="75" spans="1:17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71"/>
      <c r="L75" s="71"/>
      <c r="M75" s="71"/>
      <c r="N75" s="71"/>
      <c r="O75" s="71"/>
      <c r="P75" s="71"/>
      <c r="Q75" s="51">
        <v>42441</v>
      </c>
    </row>
    <row r="76" spans="1:17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71"/>
      <c r="L76" s="71"/>
      <c r="M76" s="71"/>
      <c r="N76" s="71"/>
      <c r="O76" s="71"/>
      <c r="P76" s="71"/>
      <c r="Q76" s="51">
        <v>42441</v>
      </c>
    </row>
    <row r="77" spans="1:17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71"/>
      <c r="L77" s="71"/>
      <c r="M77" s="71"/>
      <c r="N77" s="71"/>
      <c r="O77" s="71"/>
      <c r="P77" s="71"/>
      <c r="Q77" s="51">
        <v>42441</v>
      </c>
    </row>
    <row r="78" spans="1:17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71"/>
      <c r="L78" s="71"/>
      <c r="M78" s="71"/>
      <c r="N78" s="71"/>
      <c r="O78" s="71"/>
      <c r="P78" s="71"/>
      <c r="Q78" s="51">
        <v>42441</v>
      </c>
    </row>
    <row r="79" spans="1:17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71"/>
      <c r="L79" s="71"/>
      <c r="M79" s="71"/>
      <c r="N79" s="71"/>
      <c r="O79" s="71"/>
      <c r="P79" s="71"/>
      <c r="Q79" s="51">
        <v>42441</v>
      </c>
    </row>
    <row r="80" spans="1:17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71"/>
      <c r="L80" s="71"/>
      <c r="M80" s="71"/>
      <c r="N80" s="71"/>
      <c r="O80" s="71"/>
      <c r="P80" s="71"/>
      <c r="Q80" s="51">
        <v>42441</v>
      </c>
    </row>
    <row r="81" spans="1:17" ht="12.75">
      <c r="A81" s="13"/>
      <c r="B81" s="13"/>
      <c r="C81" s="18"/>
      <c r="D81" s="65"/>
      <c r="E81" s="65"/>
      <c r="F81" s="65"/>
      <c r="G81" s="13"/>
      <c r="H81" s="27"/>
      <c r="I81" s="74"/>
      <c r="J81" s="66"/>
      <c r="K81" s="76"/>
      <c r="L81" s="76"/>
      <c r="M81" s="76"/>
      <c r="N81" s="76"/>
      <c r="O81" s="76"/>
      <c r="P81" s="76"/>
      <c r="Q81" s="51">
        <v>42441</v>
      </c>
    </row>
    <row r="82" spans="1:17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71"/>
      <c r="L82" s="71"/>
      <c r="M82" s="71"/>
      <c r="N82" s="71"/>
      <c r="O82" s="71"/>
      <c r="P82" s="71"/>
      <c r="Q82" s="51">
        <v>42441</v>
      </c>
    </row>
  </sheetData>
  <sheetProtection/>
  <mergeCells count="2">
    <mergeCell ref="A4:J4"/>
    <mergeCell ref="A45:J45"/>
  </mergeCells>
  <printOptions/>
  <pageMargins left="0.25" right="0.25" top="0.53" bottom="0.54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U82"/>
  <sheetViews>
    <sheetView zoomScalePageLayoutView="0" workbookViewId="0" topLeftCell="A10">
      <selection activeCell="H12" sqref="H12"/>
    </sheetView>
  </sheetViews>
  <sheetFormatPr defaultColWidth="9.00390625" defaultRowHeight="12.75"/>
  <cols>
    <col min="1" max="1" width="4.75390625" style="40" customWidth="1"/>
    <col min="2" max="2" width="6.625" style="40" customWidth="1"/>
    <col min="3" max="3" width="5.75390625" style="40" customWidth="1"/>
    <col min="4" max="4" width="20.25390625" style="40" bestFit="1" customWidth="1"/>
    <col min="5" max="5" width="10.125" style="40" bestFit="1" customWidth="1"/>
    <col min="6" max="6" width="23.625" style="40" bestFit="1" customWidth="1"/>
    <col min="7" max="7" width="4.75390625" style="40" customWidth="1"/>
    <col min="8" max="9" width="6.75390625" style="40" customWidth="1"/>
    <col min="10" max="10" width="4.75390625" style="40" customWidth="1"/>
    <col min="11" max="16" width="8.75390625" style="40" customWidth="1"/>
    <col min="17" max="17" width="10.125" style="40" bestFit="1" customWidth="1"/>
    <col min="18" max="18" width="8.00390625" style="40" bestFit="1" customWidth="1"/>
    <col min="19" max="19" width="6.75390625" style="40" customWidth="1"/>
    <col min="20" max="20" width="8.00390625" style="40" bestFit="1" customWidth="1"/>
    <col min="21" max="21" width="6.75390625" style="40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44</v>
      </c>
      <c r="I1" s="36"/>
      <c r="J1" s="72"/>
      <c r="K1" s="72"/>
      <c r="L1" s="72"/>
      <c r="M1" s="72"/>
      <c r="N1" s="72"/>
      <c r="O1" s="72"/>
      <c r="P1" s="38"/>
      <c r="Q1" s="39"/>
      <c r="R1" s="355" t="s">
        <v>195</v>
      </c>
      <c r="S1" s="360" t="s">
        <v>180</v>
      </c>
      <c r="T1" s="355" t="s">
        <v>195</v>
      </c>
      <c r="U1" s="360" t="s">
        <v>180</v>
      </c>
    </row>
    <row r="2" spans="1:21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39"/>
      <c r="J2" s="68"/>
      <c r="K2" s="68"/>
      <c r="L2" s="68"/>
      <c r="M2" s="68"/>
      <c r="N2" s="68"/>
      <c r="O2" s="68"/>
      <c r="P2" s="42"/>
      <c r="Q2" s="39"/>
      <c r="R2" s="355">
        <v>35</v>
      </c>
      <c r="S2" s="352">
        <v>1.0069</v>
      </c>
      <c r="T2" s="355">
        <v>35</v>
      </c>
      <c r="U2" s="360">
        <v>1.0186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45"/>
      <c r="Q3" s="39"/>
      <c r="R3" s="356">
        <v>36</v>
      </c>
      <c r="S3" s="354">
        <v>1.0182</v>
      </c>
      <c r="T3" s="356">
        <v>36</v>
      </c>
      <c r="U3" s="361">
        <v>1.0305</v>
      </c>
    </row>
    <row r="4" spans="1:21" ht="18">
      <c r="A4" s="466" t="s">
        <v>45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356">
        <v>37</v>
      </c>
      <c r="S4" s="354">
        <v>1.0295</v>
      </c>
      <c r="T4" s="356">
        <v>37</v>
      </c>
      <c r="U4" s="361">
        <v>1.0424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9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356">
        <v>38</v>
      </c>
      <c r="S5" s="354">
        <v>1.0408000000000002</v>
      </c>
      <c r="T5" s="356">
        <v>38</v>
      </c>
      <c r="U5" s="361">
        <v>1.0543</v>
      </c>
    </row>
    <row r="6" spans="1:21" ht="12.75">
      <c r="A6" s="10"/>
      <c r="B6" s="226"/>
      <c r="C6" s="101"/>
      <c r="D6" s="155" t="s">
        <v>124</v>
      </c>
      <c r="E6" s="156" t="s">
        <v>222</v>
      </c>
      <c r="F6" s="155" t="s">
        <v>123</v>
      </c>
      <c r="G6" s="10">
        <f aca="true" t="shared" si="0" ref="G6:G18">TRUNC((Q6-E6)/365.25)</f>
        <v>69</v>
      </c>
      <c r="H6" s="16">
        <v>9.13</v>
      </c>
      <c r="I6" s="77">
        <f aca="true" t="shared" si="1" ref="I6:I17">FLOOR(H6*(VLOOKUP(G6,$R$1:$S$67,2,0)),0.01)</f>
        <v>14.42</v>
      </c>
      <c r="J6" s="50"/>
      <c r="K6" s="77"/>
      <c r="L6" s="77"/>
      <c r="M6" s="77"/>
      <c r="N6" s="77"/>
      <c r="O6" s="77"/>
      <c r="P6" s="77"/>
      <c r="Q6" s="51">
        <v>42441</v>
      </c>
      <c r="R6" s="356">
        <v>39</v>
      </c>
      <c r="S6" s="354">
        <v>1.0522</v>
      </c>
      <c r="T6" s="356">
        <v>39</v>
      </c>
      <c r="U6" s="361">
        <v>1.0662</v>
      </c>
    </row>
    <row r="7" spans="1:21" ht="12.75">
      <c r="A7" s="10"/>
      <c r="B7" s="226"/>
      <c r="C7" s="219"/>
      <c r="D7" s="397" t="s">
        <v>660</v>
      </c>
      <c r="E7" s="394">
        <v>23695</v>
      </c>
      <c r="F7" s="397" t="s">
        <v>284</v>
      </c>
      <c r="G7" s="10">
        <f t="shared" si="0"/>
        <v>51</v>
      </c>
      <c r="H7" s="16">
        <v>11.45</v>
      </c>
      <c r="I7" s="77">
        <f t="shared" si="1"/>
        <v>13.9</v>
      </c>
      <c r="J7" s="50"/>
      <c r="K7" s="77"/>
      <c r="L7" s="77"/>
      <c r="M7" s="77"/>
      <c r="N7" s="77"/>
      <c r="O7" s="77"/>
      <c r="P7" s="77"/>
      <c r="Q7" s="51">
        <v>42441</v>
      </c>
      <c r="R7" s="355">
        <v>40</v>
      </c>
      <c r="S7" s="352">
        <v>1.0636</v>
      </c>
      <c r="T7" s="355">
        <v>40</v>
      </c>
      <c r="U7" s="360">
        <v>1.078</v>
      </c>
    </row>
    <row r="8" spans="1:21" ht="12.75">
      <c r="A8" s="10"/>
      <c r="B8" s="226"/>
      <c r="C8" s="219"/>
      <c r="D8" s="155" t="s">
        <v>82</v>
      </c>
      <c r="E8" s="156" t="s">
        <v>294</v>
      </c>
      <c r="F8" s="155" t="s">
        <v>83</v>
      </c>
      <c r="G8" s="10">
        <f t="shared" si="0"/>
        <v>78</v>
      </c>
      <c r="H8" s="16">
        <v>7.43</v>
      </c>
      <c r="I8" s="77">
        <f t="shared" si="1"/>
        <v>13.870000000000001</v>
      </c>
      <c r="J8" s="50"/>
      <c r="K8" s="77"/>
      <c r="L8" s="77"/>
      <c r="M8" s="77"/>
      <c r="N8" s="77"/>
      <c r="O8" s="77"/>
      <c r="P8" s="77"/>
      <c r="Q8" s="51">
        <v>42441</v>
      </c>
      <c r="R8" s="356">
        <v>41</v>
      </c>
      <c r="S8" s="354">
        <v>1.0763</v>
      </c>
      <c r="T8" s="356">
        <v>41</v>
      </c>
      <c r="U8" s="361">
        <v>1.0914000000000001</v>
      </c>
    </row>
    <row r="9" spans="1:21" ht="12.75">
      <c r="A9" s="10"/>
      <c r="B9" s="226"/>
      <c r="C9" s="219"/>
      <c r="D9" s="155" t="s">
        <v>393</v>
      </c>
      <c r="E9" s="156">
        <v>16416</v>
      </c>
      <c r="F9" s="221" t="s">
        <v>338</v>
      </c>
      <c r="G9" s="10">
        <f t="shared" si="0"/>
        <v>71</v>
      </c>
      <c r="H9" s="16">
        <v>8.45</v>
      </c>
      <c r="I9" s="77">
        <f t="shared" si="1"/>
        <v>13.81</v>
      </c>
      <c r="J9" s="50"/>
      <c r="K9" s="77"/>
      <c r="L9" s="77"/>
      <c r="M9" s="77"/>
      <c r="N9" s="77"/>
      <c r="O9" s="77"/>
      <c r="P9" s="77"/>
      <c r="Q9" s="51">
        <v>42441</v>
      </c>
      <c r="R9" s="356">
        <v>42</v>
      </c>
      <c r="S9" s="354">
        <v>1.089</v>
      </c>
      <c r="T9" s="356">
        <v>42</v>
      </c>
      <c r="U9" s="361">
        <v>1.1048000000000002</v>
      </c>
    </row>
    <row r="10" spans="1:21" ht="12.75">
      <c r="A10" s="10"/>
      <c r="B10" s="226"/>
      <c r="C10" s="219"/>
      <c r="D10" s="155" t="s">
        <v>107</v>
      </c>
      <c r="E10" s="156" t="s">
        <v>286</v>
      </c>
      <c r="F10" s="155" t="s">
        <v>88</v>
      </c>
      <c r="G10" s="10">
        <f t="shared" si="0"/>
        <v>51</v>
      </c>
      <c r="H10" s="16">
        <v>11.17</v>
      </c>
      <c r="I10" s="77">
        <f t="shared" si="1"/>
        <v>13.56</v>
      </c>
      <c r="J10" s="50"/>
      <c r="K10" s="77"/>
      <c r="L10" s="77"/>
      <c r="M10" s="77"/>
      <c r="N10" s="77"/>
      <c r="O10" s="77"/>
      <c r="P10" s="77"/>
      <c r="Q10" s="51">
        <v>42441</v>
      </c>
      <c r="R10" s="356">
        <v>43</v>
      </c>
      <c r="S10" s="354">
        <v>1.1017</v>
      </c>
      <c r="T10" s="356">
        <v>43</v>
      </c>
      <c r="U10" s="361">
        <v>1.1182000000000003</v>
      </c>
    </row>
    <row r="11" spans="1:21" ht="12.75">
      <c r="A11" s="10"/>
      <c r="B11" s="226"/>
      <c r="C11" s="101"/>
      <c r="D11" s="389" t="s">
        <v>422</v>
      </c>
      <c r="E11" s="156">
        <v>22004</v>
      </c>
      <c r="F11" s="221" t="s">
        <v>338</v>
      </c>
      <c r="G11" s="10">
        <f t="shared" si="0"/>
        <v>55</v>
      </c>
      <c r="H11" s="16">
        <v>10.27</v>
      </c>
      <c r="I11" s="77">
        <f t="shared" si="1"/>
        <v>13.14</v>
      </c>
      <c r="J11" s="50"/>
      <c r="K11" s="77"/>
      <c r="L11" s="77"/>
      <c r="M11" s="77"/>
      <c r="N11" s="77"/>
      <c r="O11" s="77"/>
      <c r="P11" s="77"/>
      <c r="Q11" s="51">
        <v>42441</v>
      </c>
      <c r="R11" s="356">
        <v>44</v>
      </c>
      <c r="S11" s="354">
        <v>1.1143999999999998</v>
      </c>
      <c r="T11" s="356">
        <v>44</v>
      </c>
      <c r="U11" s="361">
        <v>1.1315</v>
      </c>
    </row>
    <row r="12" spans="1:21" ht="12.75">
      <c r="A12" s="10"/>
      <c r="B12" s="226"/>
      <c r="C12" s="219"/>
      <c r="D12" s="155" t="s">
        <v>451</v>
      </c>
      <c r="E12" s="156">
        <v>15704</v>
      </c>
      <c r="F12" s="155" t="s">
        <v>768</v>
      </c>
      <c r="G12" s="10">
        <f t="shared" si="0"/>
        <v>73</v>
      </c>
      <c r="H12" s="16">
        <v>7.65</v>
      </c>
      <c r="I12" s="77">
        <f t="shared" si="1"/>
        <v>12.96</v>
      </c>
      <c r="J12" s="50"/>
      <c r="K12" s="77"/>
      <c r="L12" s="77"/>
      <c r="M12" s="77"/>
      <c r="N12" s="77"/>
      <c r="O12" s="77"/>
      <c r="P12" s="77"/>
      <c r="Q12" s="51">
        <v>42441</v>
      </c>
      <c r="R12" s="355">
        <v>45</v>
      </c>
      <c r="S12" s="352">
        <v>1.127</v>
      </c>
      <c r="T12" s="355">
        <v>45</v>
      </c>
      <c r="U12" s="360">
        <v>1.1448</v>
      </c>
    </row>
    <row r="13" spans="1:21" ht="12.75">
      <c r="A13" s="10"/>
      <c r="B13" s="226"/>
      <c r="C13" s="219"/>
      <c r="D13" s="155" t="s">
        <v>398</v>
      </c>
      <c r="E13" s="156" t="s">
        <v>399</v>
      </c>
      <c r="F13" s="155" t="s">
        <v>92</v>
      </c>
      <c r="G13" s="10">
        <f t="shared" si="0"/>
        <v>79</v>
      </c>
      <c r="H13" s="16">
        <v>6.67</v>
      </c>
      <c r="I13" s="77">
        <f t="shared" si="1"/>
        <v>12.700000000000001</v>
      </c>
      <c r="J13" s="50"/>
      <c r="K13" s="77"/>
      <c r="L13" s="77"/>
      <c r="M13" s="77"/>
      <c r="N13" s="77"/>
      <c r="O13" s="77"/>
      <c r="P13" s="77"/>
      <c r="Q13" s="51">
        <v>42441</v>
      </c>
      <c r="R13" s="356">
        <v>46</v>
      </c>
      <c r="S13" s="354">
        <v>1.1413</v>
      </c>
      <c r="T13" s="356">
        <v>46</v>
      </c>
      <c r="U13" s="361">
        <v>1.1599</v>
      </c>
    </row>
    <row r="14" spans="1:21" ht="12.75">
      <c r="A14" s="10"/>
      <c r="B14" s="226"/>
      <c r="C14" s="219"/>
      <c r="D14" s="155" t="s">
        <v>405</v>
      </c>
      <c r="E14" s="156" t="s">
        <v>406</v>
      </c>
      <c r="F14" s="155" t="s">
        <v>381</v>
      </c>
      <c r="G14" s="10">
        <f t="shared" si="0"/>
        <v>54</v>
      </c>
      <c r="H14" s="16">
        <v>10.06</v>
      </c>
      <c r="I14" s="77">
        <f t="shared" si="1"/>
        <v>12.700000000000001</v>
      </c>
      <c r="J14" s="50"/>
      <c r="K14" s="77"/>
      <c r="L14" s="77"/>
      <c r="M14" s="77"/>
      <c r="N14" s="77"/>
      <c r="O14" s="77"/>
      <c r="P14" s="77"/>
      <c r="Q14" s="51">
        <v>42441</v>
      </c>
      <c r="R14" s="356">
        <v>47</v>
      </c>
      <c r="S14" s="354">
        <v>1.1556</v>
      </c>
      <c r="T14" s="356">
        <v>47</v>
      </c>
      <c r="U14" s="361">
        <v>1.1749999999999998</v>
      </c>
    </row>
    <row r="15" spans="1:21" ht="12.75">
      <c r="A15" s="10"/>
      <c r="B15" s="226"/>
      <c r="C15" s="15"/>
      <c r="D15" s="155" t="s">
        <v>438</v>
      </c>
      <c r="E15" s="156" t="s">
        <v>439</v>
      </c>
      <c r="F15" s="222" t="s">
        <v>440</v>
      </c>
      <c r="G15" s="10">
        <f t="shared" si="0"/>
        <v>54</v>
      </c>
      <c r="H15" s="16">
        <v>10</v>
      </c>
      <c r="I15" s="77">
        <f t="shared" si="1"/>
        <v>12.63</v>
      </c>
      <c r="J15" s="50"/>
      <c r="K15" s="77"/>
      <c r="L15" s="77"/>
      <c r="M15" s="77"/>
      <c r="N15" s="77"/>
      <c r="O15" s="77"/>
      <c r="P15" s="77"/>
      <c r="Q15" s="51">
        <v>42441</v>
      </c>
      <c r="R15" s="356">
        <v>48</v>
      </c>
      <c r="S15" s="354">
        <v>1.1699</v>
      </c>
      <c r="T15" s="356">
        <v>48</v>
      </c>
      <c r="U15" s="361">
        <v>1.1900999999999997</v>
      </c>
    </row>
    <row r="16" spans="1:21" ht="12.75">
      <c r="A16" s="10"/>
      <c r="B16" s="226"/>
      <c r="C16" s="219"/>
      <c r="D16" s="155" t="s">
        <v>80</v>
      </c>
      <c r="E16" s="156" t="s">
        <v>210</v>
      </c>
      <c r="F16" s="222" t="s">
        <v>77</v>
      </c>
      <c r="G16" s="10">
        <f t="shared" si="0"/>
        <v>43</v>
      </c>
      <c r="H16" s="16">
        <v>9.8</v>
      </c>
      <c r="I16" s="77">
        <f t="shared" si="1"/>
        <v>10.790000000000001</v>
      </c>
      <c r="J16" s="50"/>
      <c r="K16" s="77"/>
      <c r="L16" s="77"/>
      <c r="M16" s="77"/>
      <c r="N16" s="77"/>
      <c r="O16" s="77"/>
      <c r="P16" s="77"/>
      <c r="Q16" s="51">
        <v>42441</v>
      </c>
      <c r="R16" s="356">
        <v>49</v>
      </c>
      <c r="S16" s="354">
        <v>1.1842</v>
      </c>
      <c r="T16" s="356">
        <v>49</v>
      </c>
      <c r="U16" s="361">
        <v>1.2051999999999996</v>
      </c>
    </row>
    <row r="17" spans="1:21" ht="12.75">
      <c r="A17" s="10"/>
      <c r="B17" s="226"/>
      <c r="C17" s="219"/>
      <c r="D17" s="155" t="s">
        <v>108</v>
      </c>
      <c r="E17" s="156" t="s">
        <v>299</v>
      </c>
      <c r="F17" s="155" t="s">
        <v>372</v>
      </c>
      <c r="G17" s="10">
        <f t="shared" si="0"/>
        <v>63</v>
      </c>
      <c r="H17" s="16">
        <v>6.86</v>
      </c>
      <c r="I17" s="77">
        <f t="shared" si="1"/>
        <v>9.85</v>
      </c>
      <c r="J17" s="50"/>
      <c r="K17" s="77"/>
      <c r="L17" s="77"/>
      <c r="M17" s="77"/>
      <c r="N17" s="77"/>
      <c r="O17" s="77"/>
      <c r="P17" s="77"/>
      <c r="Q17" s="51">
        <v>42441</v>
      </c>
      <c r="R17" s="355">
        <v>50</v>
      </c>
      <c r="S17" s="352">
        <v>1.1984</v>
      </c>
      <c r="T17" s="355">
        <v>50</v>
      </c>
      <c r="U17" s="360">
        <v>1.2204</v>
      </c>
    </row>
    <row r="18" spans="1:21" ht="12.75">
      <c r="A18" s="10"/>
      <c r="B18" s="226"/>
      <c r="C18" s="101"/>
      <c r="D18" s="222" t="s">
        <v>420</v>
      </c>
      <c r="E18" s="398">
        <v>26186</v>
      </c>
      <c r="F18" s="399" t="s">
        <v>338</v>
      </c>
      <c r="G18" s="10">
        <f t="shared" si="0"/>
        <v>44</v>
      </c>
      <c r="H18" s="16" t="s">
        <v>723</v>
      </c>
      <c r="I18" s="77"/>
      <c r="J18" s="50"/>
      <c r="K18" s="77"/>
      <c r="L18" s="77"/>
      <c r="M18" s="77"/>
      <c r="N18" s="77"/>
      <c r="O18" s="77"/>
      <c r="P18" s="77"/>
      <c r="Q18" s="51">
        <v>42441</v>
      </c>
      <c r="R18" s="356">
        <v>51</v>
      </c>
      <c r="S18" s="354">
        <v>1.2146</v>
      </c>
      <c r="T18" s="356">
        <v>51</v>
      </c>
      <c r="U18" s="361">
        <v>1.2376</v>
      </c>
    </row>
    <row r="19" spans="1:21" ht="12.75">
      <c r="A19" s="10"/>
      <c r="B19" s="226"/>
      <c r="C19" s="219"/>
      <c r="D19" s="232"/>
      <c r="E19" s="233"/>
      <c r="F19" s="234"/>
      <c r="G19" s="10"/>
      <c r="H19" s="16"/>
      <c r="I19" s="77"/>
      <c r="J19" s="50"/>
      <c r="K19" s="77"/>
      <c r="L19" s="77"/>
      <c r="M19" s="77"/>
      <c r="N19" s="77"/>
      <c r="O19" s="77"/>
      <c r="P19" s="77"/>
      <c r="Q19" s="51">
        <v>42441</v>
      </c>
      <c r="R19" s="356">
        <v>52</v>
      </c>
      <c r="S19" s="354">
        <v>1.2308</v>
      </c>
      <c r="T19" s="356">
        <v>52</v>
      </c>
      <c r="U19" s="361">
        <v>1.2548000000000001</v>
      </c>
    </row>
    <row r="20" spans="1:21" ht="12.75">
      <c r="A20" s="10"/>
      <c r="B20" s="226"/>
      <c r="C20" s="101"/>
      <c r="D20" s="232"/>
      <c r="E20" s="233"/>
      <c r="F20" s="232"/>
      <c r="G20" s="10"/>
      <c r="H20" s="16"/>
      <c r="I20" s="77"/>
      <c r="J20" s="50"/>
      <c r="K20" s="77"/>
      <c r="L20" s="77"/>
      <c r="M20" s="77"/>
      <c r="N20" s="77"/>
      <c r="O20" s="77"/>
      <c r="P20" s="77"/>
      <c r="Q20" s="51">
        <v>42441</v>
      </c>
      <c r="R20" s="356">
        <v>53</v>
      </c>
      <c r="S20" s="354">
        <v>1.2469999999999999</v>
      </c>
      <c r="T20" s="356">
        <v>53</v>
      </c>
      <c r="U20" s="361">
        <v>1.2720000000000002</v>
      </c>
    </row>
    <row r="21" spans="1:21" ht="12.75">
      <c r="A21" s="10"/>
      <c r="B21" s="226"/>
      <c r="C21" s="101"/>
      <c r="D21" s="232"/>
      <c r="E21" s="233"/>
      <c r="F21" s="240"/>
      <c r="G21" s="10"/>
      <c r="H21" s="16"/>
      <c r="I21" s="77"/>
      <c r="J21" s="50"/>
      <c r="K21" s="77"/>
      <c r="L21" s="77"/>
      <c r="M21" s="77"/>
      <c r="N21" s="77"/>
      <c r="O21" s="77"/>
      <c r="P21" s="77"/>
      <c r="Q21" s="51">
        <v>42441</v>
      </c>
      <c r="R21" s="356">
        <v>54</v>
      </c>
      <c r="S21" s="354">
        <v>1.2631999999999999</v>
      </c>
      <c r="T21" s="356">
        <v>54</v>
      </c>
      <c r="U21" s="361">
        <v>1.2893</v>
      </c>
    </row>
    <row r="22" spans="1:21" ht="12.75">
      <c r="A22" s="10"/>
      <c r="B22" s="226"/>
      <c r="C22" s="101"/>
      <c r="D22" s="232"/>
      <c r="E22" s="233"/>
      <c r="F22" s="240"/>
      <c r="G22" s="10"/>
      <c r="H22" s="16"/>
      <c r="I22" s="77"/>
      <c r="J22" s="50"/>
      <c r="K22" s="77"/>
      <c r="L22" s="77"/>
      <c r="M22" s="77"/>
      <c r="N22" s="77"/>
      <c r="O22" s="77"/>
      <c r="P22" s="77"/>
      <c r="Q22" s="51">
        <v>42441</v>
      </c>
      <c r="R22" s="355">
        <v>55</v>
      </c>
      <c r="S22" s="352">
        <v>1.2795</v>
      </c>
      <c r="T22" s="355">
        <v>55</v>
      </c>
      <c r="U22" s="360">
        <v>1.3066</v>
      </c>
    </row>
    <row r="23" spans="1:21" ht="12.75">
      <c r="A23" s="10"/>
      <c r="B23" s="226"/>
      <c r="C23" s="46"/>
      <c r="D23" s="315"/>
      <c r="E23" s="316"/>
      <c r="F23" s="315"/>
      <c r="G23" s="10"/>
      <c r="H23" s="16"/>
      <c r="I23" s="77"/>
      <c r="J23" s="50"/>
      <c r="K23" s="77"/>
      <c r="L23" s="77"/>
      <c r="M23" s="77"/>
      <c r="N23" s="77"/>
      <c r="O23" s="77"/>
      <c r="P23" s="77"/>
      <c r="Q23" s="51">
        <v>42441</v>
      </c>
      <c r="R23" s="356">
        <v>56</v>
      </c>
      <c r="S23" s="354">
        <v>1.2981</v>
      </c>
      <c r="T23" s="356">
        <v>56</v>
      </c>
      <c r="U23" s="361">
        <v>1.3265</v>
      </c>
    </row>
    <row r="24" spans="1:21" ht="12.75">
      <c r="A24" s="10"/>
      <c r="B24" s="226"/>
      <c r="C24" s="101"/>
      <c r="D24" s="232"/>
      <c r="E24" s="233"/>
      <c r="F24" s="243"/>
      <c r="G24" s="10"/>
      <c r="H24" s="16"/>
      <c r="I24" s="77"/>
      <c r="J24" s="50"/>
      <c r="K24" s="77"/>
      <c r="L24" s="77"/>
      <c r="M24" s="77"/>
      <c r="N24" s="77"/>
      <c r="O24" s="77"/>
      <c r="P24" s="77"/>
      <c r="Q24" s="51">
        <v>42441</v>
      </c>
      <c r="R24" s="356">
        <v>57</v>
      </c>
      <c r="S24" s="354">
        <v>1.3167</v>
      </c>
      <c r="T24" s="356">
        <v>57</v>
      </c>
      <c r="U24" s="361">
        <v>1.3464</v>
      </c>
    </row>
    <row r="25" spans="1:21" ht="12.75">
      <c r="A25" s="10"/>
      <c r="B25" s="10"/>
      <c r="C25" s="219"/>
      <c r="D25" s="238"/>
      <c r="E25" s="301"/>
      <c r="F25" s="328"/>
      <c r="G25" s="10"/>
      <c r="H25" s="16"/>
      <c r="I25" s="77"/>
      <c r="J25" s="50"/>
      <c r="K25" s="77"/>
      <c r="L25" s="77"/>
      <c r="M25" s="77"/>
      <c r="N25" s="77"/>
      <c r="O25" s="77"/>
      <c r="P25" s="77"/>
      <c r="Q25" s="51">
        <v>42441</v>
      </c>
      <c r="R25" s="356">
        <v>58</v>
      </c>
      <c r="S25" s="354">
        <v>1.3353</v>
      </c>
      <c r="T25" s="356">
        <v>58</v>
      </c>
      <c r="U25" s="361">
        <v>1.3663</v>
      </c>
    </row>
    <row r="26" spans="1:21" ht="12.75">
      <c r="A26" s="10"/>
      <c r="B26" s="10"/>
      <c r="C26" s="101"/>
      <c r="D26" s="232"/>
      <c r="E26" s="233"/>
      <c r="F26" s="232"/>
      <c r="G26" s="10"/>
      <c r="H26" s="16"/>
      <c r="I26" s="77"/>
      <c r="J26" s="50"/>
      <c r="K26" s="77"/>
      <c r="L26" s="77"/>
      <c r="M26" s="77"/>
      <c r="N26" s="77"/>
      <c r="O26" s="77"/>
      <c r="P26" s="77"/>
      <c r="Q26" s="51">
        <v>42441</v>
      </c>
      <c r="R26" s="356">
        <v>59</v>
      </c>
      <c r="S26" s="354">
        <v>1.3538999999999999</v>
      </c>
      <c r="T26" s="356">
        <v>59</v>
      </c>
      <c r="U26" s="361">
        <v>1.3862</v>
      </c>
    </row>
    <row r="27" spans="1:21" ht="12.75">
      <c r="A27" s="10"/>
      <c r="B27" s="10"/>
      <c r="C27" s="219"/>
      <c r="D27" s="232"/>
      <c r="E27" s="233"/>
      <c r="F27" s="234"/>
      <c r="G27" s="10"/>
      <c r="H27" s="16"/>
      <c r="I27" s="77"/>
      <c r="J27" s="50"/>
      <c r="K27" s="77"/>
      <c r="L27" s="77"/>
      <c r="M27" s="77"/>
      <c r="N27" s="77"/>
      <c r="O27" s="77"/>
      <c r="P27" s="77"/>
      <c r="Q27" s="51">
        <v>42441</v>
      </c>
      <c r="R27" s="355">
        <v>60</v>
      </c>
      <c r="S27" s="352">
        <v>1.3724</v>
      </c>
      <c r="T27" s="355">
        <v>60</v>
      </c>
      <c r="U27" s="360">
        <v>1.406</v>
      </c>
    </row>
    <row r="28" spans="1:21" ht="12.75">
      <c r="A28" s="10"/>
      <c r="B28" s="10"/>
      <c r="C28" s="46"/>
      <c r="D28" s="232"/>
      <c r="E28" s="233"/>
      <c r="F28" s="234"/>
      <c r="G28" s="10"/>
      <c r="H28" s="16"/>
      <c r="I28" s="77"/>
      <c r="J28" s="50"/>
      <c r="K28" s="77"/>
      <c r="L28" s="77"/>
      <c r="M28" s="77"/>
      <c r="N28" s="77"/>
      <c r="O28" s="77"/>
      <c r="P28" s="77"/>
      <c r="Q28" s="51">
        <v>42441</v>
      </c>
      <c r="R28" s="356">
        <v>61</v>
      </c>
      <c r="S28" s="354">
        <v>1.3939000000000001</v>
      </c>
      <c r="T28" s="356">
        <v>61</v>
      </c>
      <c r="U28" s="361">
        <v>1.4291999999999998</v>
      </c>
    </row>
    <row r="29" spans="1:21" ht="12.75">
      <c r="A29" s="10"/>
      <c r="B29" s="10"/>
      <c r="C29" s="219"/>
      <c r="D29" s="232"/>
      <c r="E29" s="233"/>
      <c r="F29" s="234"/>
      <c r="G29" s="10"/>
      <c r="H29" s="16"/>
      <c r="I29" s="77"/>
      <c r="J29" s="50"/>
      <c r="K29" s="77"/>
      <c r="L29" s="77"/>
      <c r="M29" s="77"/>
      <c r="N29" s="77"/>
      <c r="O29" s="77"/>
      <c r="P29" s="77"/>
      <c r="Q29" s="51">
        <v>42441</v>
      </c>
      <c r="R29" s="356">
        <v>62</v>
      </c>
      <c r="S29" s="354">
        <v>1.4154000000000002</v>
      </c>
      <c r="T29" s="356">
        <v>62</v>
      </c>
      <c r="U29" s="361">
        <v>1.4524</v>
      </c>
    </row>
    <row r="30" spans="1:21" ht="12.75">
      <c r="A30" s="10"/>
      <c r="B30" s="10"/>
      <c r="C30" s="219"/>
      <c r="D30" s="232"/>
      <c r="E30" s="233"/>
      <c r="F30" s="232"/>
      <c r="G30" s="10"/>
      <c r="H30" s="16"/>
      <c r="I30" s="77"/>
      <c r="J30" s="50"/>
      <c r="K30" s="77"/>
      <c r="L30" s="77"/>
      <c r="M30" s="77"/>
      <c r="N30" s="77"/>
      <c r="O30" s="77"/>
      <c r="P30" s="77"/>
      <c r="Q30" s="51">
        <v>42441</v>
      </c>
      <c r="R30" s="356">
        <v>63</v>
      </c>
      <c r="S30" s="354">
        <v>1.4369000000000003</v>
      </c>
      <c r="T30" s="356">
        <v>63</v>
      </c>
      <c r="U30" s="361">
        <v>1.4756</v>
      </c>
    </row>
    <row r="31" spans="1:21" ht="12.75">
      <c r="A31" s="10"/>
      <c r="B31" s="10"/>
      <c r="C31" s="219"/>
      <c r="D31" s="232"/>
      <c r="E31" s="233"/>
      <c r="F31" s="234"/>
      <c r="G31" s="10"/>
      <c r="H31" s="16"/>
      <c r="I31" s="77"/>
      <c r="J31" s="50"/>
      <c r="K31" s="77"/>
      <c r="L31" s="77"/>
      <c r="M31" s="77"/>
      <c r="N31" s="77"/>
      <c r="O31" s="77"/>
      <c r="P31" s="77"/>
      <c r="Q31" s="51">
        <v>42441</v>
      </c>
      <c r="R31" s="356">
        <v>64</v>
      </c>
      <c r="S31" s="354">
        <v>1.4584000000000004</v>
      </c>
      <c r="T31" s="356">
        <v>64</v>
      </c>
      <c r="U31" s="361">
        <v>1.4987</v>
      </c>
    </row>
    <row r="32" spans="1:21" ht="12.75">
      <c r="A32" s="10"/>
      <c r="B32" s="10"/>
      <c r="C32" s="219"/>
      <c r="D32" s="232"/>
      <c r="E32" s="233"/>
      <c r="F32" s="232"/>
      <c r="G32" s="10"/>
      <c r="H32" s="16"/>
      <c r="I32" s="77"/>
      <c r="J32" s="50"/>
      <c r="K32" s="77"/>
      <c r="L32" s="77"/>
      <c r="M32" s="77"/>
      <c r="N32" s="77"/>
      <c r="O32" s="77"/>
      <c r="P32" s="77"/>
      <c r="Q32" s="51">
        <v>42441</v>
      </c>
      <c r="R32" s="355">
        <v>65</v>
      </c>
      <c r="S32" s="352">
        <v>1.4799000000000004</v>
      </c>
      <c r="T32" s="355">
        <v>65</v>
      </c>
      <c r="U32" s="360">
        <v>1.5218</v>
      </c>
    </row>
    <row r="33" spans="1:21" ht="12.75">
      <c r="A33" s="10"/>
      <c r="B33" s="10"/>
      <c r="C33" s="219"/>
      <c r="D33" s="232"/>
      <c r="E33" s="233"/>
      <c r="F33" s="232"/>
      <c r="G33" s="10"/>
      <c r="H33" s="16"/>
      <c r="I33" s="77"/>
      <c r="J33" s="50"/>
      <c r="K33" s="77"/>
      <c r="L33" s="77"/>
      <c r="M33" s="77"/>
      <c r="N33" s="77"/>
      <c r="O33" s="77"/>
      <c r="P33" s="77"/>
      <c r="Q33" s="51">
        <v>42441</v>
      </c>
      <c r="R33" s="356">
        <v>66</v>
      </c>
      <c r="S33" s="354">
        <v>1.5050000000000003</v>
      </c>
      <c r="T33" s="356">
        <v>66</v>
      </c>
      <c r="U33" s="361">
        <v>1.5531000000000001</v>
      </c>
    </row>
    <row r="34" spans="1:21" ht="12.75">
      <c r="A34" s="10"/>
      <c r="B34" s="10"/>
      <c r="C34" s="46"/>
      <c r="D34" s="232"/>
      <c r="E34" s="233"/>
      <c r="F34" s="248"/>
      <c r="G34" s="10"/>
      <c r="H34" s="16"/>
      <c r="I34" s="77"/>
      <c r="J34" s="50"/>
      <c r="K34" s="77"/>
      <c r="L34" s="77"/>
      <c r="M34" s="77"/>
      <c r="N34" s="77"/>
      <c r="O34" s="77"/>
      <c r="P34" s="77"/>
      <c r="Q34" s="51">
        <v>42441</v>
      </c>
      <c r="R34" s="356">
        <v>67</v>
      </c>
      <c r="S34" s="354">
        <v>1.5301000000000002</v>
      </c>
      <c r="T34" s="356">
        <v>67</v>
      </c>
      <c r="U34" s="361">
        <v>1.5844000000000003</v>
      </c>
    </row>
    <row r="35" spans="1:21" ht="12.75">
      <c r="A35" s="10"/>
      <c r="B35" s="10"/>
      <c r="C35" s="219"/>
      <c r="D35" s="232"/>
      <c r="E35" s="233"/>
      <c r="F35" s="232"/>
      <c r="G35" s="10"/>
      <c r="H35" s="16"/>
      <c r="I35" s="77"/>
      <c r="J35" s="50"/>
      <c r="K35" s="77"/>
      <c r="L35" s="77"/>
      <c r="M35" s="77"/>
      <c r="N35" s="77"/>
      <c r="O35" s="77"/>
      <c r="P35" s="77"/>
      <c r="Q35" s="51">
        <v>42441</v>
      </c>
      <c r="R35" s="356">
        <v>68</v>
      </c>
      <c r="S35" s="354">
        <v>1.5552000000000001</v>
      </c>
      <c r="T35" s="356">
        <v>68</v>
      </c>
      <c r="U35" s="361">
        <v>1.6157000000000004</v>
      </c>
    </row>
    <row r="36" spans="1:21" ht="12.75">
      <c r="A36" s="10"/>
      <c r="B36" s="10"/>
      <c r="C36" s="219"/>
      <c r="D36" s="232"/>
      <c r="E36" s="233"/>
      <c r="F36" s="240"/>
      <c r="G36" s="10"/>
      <c r="H36" s="16"/>
      <c r="I36" s="77"/>
      <c r="J36" s="50"/>
      <c r="K36" s="77"/>
      <c r="L36" s="77"/>
      <c r="M36" s="77"/>
      <c r="N36" s="77"/>
      <c r="O36" s="77"/>
      <c r="P36" s="77"/>
      <c r="Q36" s="51">
        <v>42441</v>
      </c>
      <c r="R36" s="356">
        <v>69</v>
      </c>
      <c r="S36" s="354">
        <v>1.5804</v>
      </c>
      <c r="T36" s="356">
        <v>69</v>
      </c>
      <c r="U36" s="361">
        <v>1.6469</v>
      </c>
    </row>
    <row r="37" spans="1:21" ht="12.75">
      <c r="A37" s="10"/>
      <c r="B37" s="10"/>
      <c r="C37" s="101"/>
      <c r="D37" s="232"/>
      <c r="E37" s="233"/>
      <c r="F37" s="234"/>
      <c r="G37" s="10"/>
      <c r="H37" s="16"/>
      <c r="I37" s="77"/>
      <c r="J37" s="50"/>
      <c r="K37" s="77"/>
      <c r="L37" s="77"/>
      <c r="M37" s="77"/>
      <c r="N37" s="77"/>
      <c r="O37" s="77"/>
      <c r="P37" s="77"/>
      <c r="Q37" s="51">
        <v>42441</v>
      </c>
      <c r="R37" s="355">
        <v>70</v>
      </c>
      <c r="S37" s="352">
        <v>1.6056</v>
      </c>
      <c r="T37" s="355">
        <v>70</v>
      </c>
      <c r="U37" s="360">
        <v>1.6781</v>
      </c>
    </row>
    <row r="38" spans="1:21" ht="12.75">
      <c r="A38" s="10"/>
      <c r="B38" s="10"/>
      <c r="C38" s="101"/>
      <c r="D38" s="232"/>
      <c r="E38" s="233"/>
      <c r="F38" s="232"/>
      <c r="G38" s="10"/>
      <c r="H38" s="16"/>
      <c r="I38" s="77"/>
      <c r="J38" s="50"/>
      <c r="K38" s="77"/>
      <c r="L38" s="77"/>
      <c r="M38" s="77"/>
      <c r="N38" s="77"/>
      <c r="O38" s="77"/>
      <c r="P38" s="77"/>
      <c r="Q38" s="51">
        <v>42441</v>
      </c>
      <c r="R38" s="356">
        <v>71</v>
      </c>
      <c r="S38" s="354">
        <v>1.6354</v>
      </c>
      <c r="T38" s="356">
        <v>71</v>
      </c>
      <c r="U38" s="361">
        <v>1.7258</v>
      </c>
    </row>
    <row r="39" spans="1:21" ht="12.75">
      <c r="A39" s="10"/>
      <c r="B39" s="10"/>
      <c r="C39" s="101"/>
      <c r="D39" s="232"/>
      <c r="E39" s="233"/>
      <c r="F39" s="234"/>
      <c r="G39" s="10"/>
      <c r="H39" s="16"/>
      <c r="I39" s="77"/>
      <c r="J39" s="50"/>
      <c r="K39" s="77"/>
      <c r="L39" s="77"/>
      <c r="M39" s="77"/>
      <c r="N39" s="77"/>
      <c r="O39" s="77"/>
      <c r="P39" s="77"/>
      <c r="Q39" s="51">
        <v>42441</v>
      </c>
      <c r="R39" s="356">
        <v>72</v>
      </c>
      <c r="S39" s="354">
        <v>1.6652</v>
      </c>
      <c r="T39" s="356">
        <v>72</v>
      </c>
      <c r="U39" s="361">
        <v>1.7735</v>
      </c>
    </row>
    <row r="40" spans="1:21" ht="12.75">
      <c r="A40" s="10"/>
      <c r="B40" s="10"/>
      <c r="C40" s="15"/>
      <c r="D40" s="232"/>
      <c r="E40" s="233"/>
      <c r="F40" s="232"/>
      <c r="G40" s="10"/>
      <c r="H40" s="16"/>
      <c r="I40" s="77"/>
      <c r="J40" s="50"/>
      <c r="K40" s="77"/>
      <c r="L40" s="77"/>
      <c r="M40" s="77"/>
      <c r="N40" s="77"/>
      <c r="O40" s="77"/>
      <c r="P40" s="77"/>
      <c r="Q40" s="51">
        <v>42441</v>
      </c>
      <c r="R40" s="356">
        <v>73</v>
      </c>
      <c r="S40" s="354">
        <v>1.695</v>
      </c>
      <c r="T40" s="356">
        <v>73</v>
      </c>
      <c r="U40" s="361">
        <v>1.8212000000000002</v>
      </c>
    </row>
    <row r="41" spans="1:21" ht="12.75">
      <c r="A41" s="10"/>
      <c r="B41" s="10"/>
      <c r="C41" s="15"/>
      <c r="D41" s="155"/>
      <c r="E41" s="156"/>
      <c r="F41" s="155"/>
      <c r="G41" s="10"/>
      <c r="H41" s="16"/>
      <c r="I41" s="77"/>
      <c r="J41" s="50"/>
      <c r="K41" s="77"/>
      <c r="L41" s="77"/>
      <c r="M41" s="77"/>
      <c r="N41" s="77"/>
      <c r="O41" s="77"/>
      <c r="P41" s="77"/>
      <c r="Q41" s="51">
        <v>42441</v>
      </c>
      <c r="R41" s="356">
        <v>74</v>
      </c>
      <c r="S41" s="354">
        <v>1.7248</v>
      </c>
      <c r="T41" s="356">
        <v>74</v>
      </c>
      <c r="U41" s="361">
        <v>1.8688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44</v>
      </c>
      <c r="I42" s="36"/>
      <c r="J42" s="72"/>
      <c r="K42" s="72"/>
      <c r="L42" s="72"/>
      <c r="M42" s="72"/>
      <c r="N42" s="72"/>
      <c r="O42" s="72"/>
      <c r="P42" s="38"/>
      <c r="Q42" s="39"/>
      <c r="R42" s="355">
        <v>75</v>
      </c>
      <c r="S42" s="352">
        <v>1.7546000000000002</v>
      </c>
      <c r="T42" s="355">
        <v>75</v>
      </c>
      <c r="U42" s="360">
        <v>1.9164</v>
      </c>
    </row>
    <row r="43" spans="1:21" ht="12.75">
      <c r="A43" s="7" t="s">
        <v>534</v>
      </c>
      <c r="B43" s="12"/>
      <c r="C43" s="111"/>
      <c r="D43" s="39"/>
      <c r="E43" s="39"/>
      <c r="F43" s="39"/>
      <c r="G43" s="8"/>
      <c r="H43" s="12" t="s">
        <v>10</v>
      </c>
      <c r="I43" s="39"/>
      <c r="J43" s="68"/>
      <c r="K43" s="68"/>
      <c r="L43" s="68"/>
      <c r="M43" s="68"/>
      <c r="N43" s="68"/>
      <c r="O43" s="68"/>
      <c r="P43" s="42"/>
      <c r="Q43" s="39"/>
      <c r="R43" s="356">
        <v>76</v>
      </c>
      <c r="S43" s="354">
        <v>1.7922000000000002</v>
      </c>
      <c r="T43" s="356">
        <v>76</v>
      </c>
      <c r="U43" s="361">
        <v>2.0009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45"/>
      <c r="Q44" s="39"/>
      <c r="R44" s="356">
        <v>77</v>
      </c>
      <c r="S44" s="354">
        <v>1.8298000000000003</v>
      </c>
      <c r="T44" s="356">
        <v>77</v>
      </c>
      <c r="U44" s="361">
        <v>2.0854</v>
      </c>
    </row>
    <row r="45" spans="1:21" ht="18">
      <c r="A45" s="466" t="s">
        <v>46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9"/>
      <c r="R45" s="356">
        <v>78</v>
      </c>
      <c r="S45" s="354">
        <v>1.8674000000000004</v>
      </c>
      <c r="T45" s="356">
        <v>78</v>
      </c>
      <c r="U45" s="361">
        <v>2.1698999999999997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9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356">
        <v>79</v>
      </c>
      <c r="S46" s="354">
        <v>1.9051</v>
      </c>
      <c r="T46" s="356">
        <v>79</v>
      </c>
      <c r="U46" s="361">
        <v>2.2545</v>
      </c>
    </row>
    <row r="47" spans="1:21" ht="12.75">
      <c r="A47" s="10"/>
      <c r="B47" s="10"/>
      <c r="C47" s="252"/>
      <c r="D47" s="183" t="s">
        <v>416</v>
      </c>
      <c r="E47" s="184">
        <v>28284</v>
      </c>
      <c r="F47" s="225" t="s">
        <v>417</v>
      </c>
      <c r="G47" s="10">
        <f>TRUNC((Q47-E47)/365.25)</f>
        <v>38</v>
      </c>
      <c r="H47" s="16">
        <v>11.11</v>
      </c>
      <c r="I47" s="77">
        <f>FLOOR(H47*(VLOOKUP(G47,$T$1:$U$67,2,0)),0.01)</f>
        <v>11.71</v>
      </c>
      <c r="J47" s="50"/>
      <c r="K47" s="77"/>
      <c r="L47" s="77"/>
      <c r="M47" s="77"/>
      <c r="N47" s="77"/>
      <c r="O47" s="77"/>
      <c r="P47" s="77"/>
      <c r="Q47" s="51">
        <v>42441</v>
      </c>
      <c r="R47" s="355">
        <v>80</v>
      </c>
      <c r="S47" s="352">
        <v>1.9428</v>
      </c>
      <c r="T47" s="355">
        <v>80</v>
      </c>
      <c r="U47" s="360">
        <v>2.3391</v>
      </c>
    </row>
    <row r="48" spans="1:21" ht="12.75">
      <c r="A48" s="10"/>
      <c r="B48" s="10"/>
      <c r="C48" s="265"/>
      <c r="D48" s="428" t="s">
        <v>647</v>
      </c>
      <c r="E48" s="429">
        <v>24672</v>
      </c>
      <c r="F48" s="428" t="s">
        <v>648</v>
      </c>
      <c r="G48" s="10">
        <f>TRUNC((Q48-E48)/365.25)</f>
        <v>48</v>
      </c>
      <c r="H48" s="16">
        <v>8.71</v>
      </c>
      <c r="I48" s="77">
        <f>FLOOR(H48*(VLOOKUP(G48,$T$1:$U$67,2,0)),0.01)</f>
        <v>10.36</v>
      </c>
      <c r="J48" s="50"/>
      <c r="K48" s="77"/>
      <c r="L48" s="77"/>
      <c r="M48" s="77"/>
      <c r="N48" s="77"/>
      <c r="O48" s="77"/>
      <c r="P48" s="77"/>
      <c r="Q48" s="51">
        <v>42441</v>
      </c>
      <c r="R48" s="356">
        <v>81</v>
      </c>
      <c r="S48" s="354">
        <v>1.9939</v>
      </c>
      <c r="T48" s="356">
        <v>81</v>
      </c>
      <c r="U48" s="361">
        <v>2.5259</v>
      </c>
    </row>
    <row r="49" spans="1:21" ht="12.75">
      <c r="A49" s="10"/>
      <c r="B49" s="10"/>
      <c r="C49" s="265"/>
      <c r="D49" s="183" t="s">
        <v>349</v>
      </c>
      <c r="E49" s="184">
        <v>26207</v>
      </c>
      <c r="F49" s="225" t="s">
        <v>338</v>
      </c>
      <c r="G49" s="10">
        <f>TRUNC((Q49-E49)/365.25)</f>
        <v>44</v>
      </c>
      <c r="H49" s="16">
        <v>9.12</v>
      </c>
      <c r="I49" s="77">
        <f>FLOOR(H49*(VLOOKUP(G49,$T$1:$U$67,2,0)),0.01)</f>
        <v>10.31</v>
      </c>
      <c r="J49" s="50"/>
      <c r="K49" s="77"/>
      <c r="L49" s="77"/>
      <c r="M49" s="77"/>
      <c r="N49" s="77"/>
      <c r="O49" s="77"/>
      <c r="P49" s="77"/>
      <c r="Q49" s="51">
        <v>42441</v>
      </c>
      <c r="R49" s="356">
        <v>82</v>
      </c>
      <c r="S49" s="354">
        <v>2.045</v>
      </c>
      <c r="T49" s="356">
        <v>82</v>
      </c>
      <c r="U49" s="361">
        <v>2.7127</v>
      </c>
    </row>
    <row r="50" spans="1:21" ht="12.75">
      <c r="A50" s="10"/>
      <c r="B50" s="10"/>
      <c r="C50" s="265"/>
      <c r="D50" s="183" t="s">
        <v>446</v>
      </c>
      <c r="E50" s="184">
        <v>22209</v>
      </c>
      <c r="F50" s="225" t="s">
        <v>92</v>
      </c>
      <c r="G50" s="10">
        <f>TRUNC((Q50-E50)/365.25)</f>
        <v>55</v>
      </c>
      <c r="H50" s="16">
        <v>7.81</v>
      </c>
      <c r="I50" s="77">
        <f>FLOOR(H50*(VLOOKUP(G50,$T$1:$U$67,2,0)),0.01)</f>
        <v>10.200000000000001</v>
      </c>
      <c r="J50" s="50"/>
      <c r="K50" s="77"/>
      <c r="L50" s="77"/>
      <c r="M50" s="77"/>
      <c r="N50" s="77"/>
      <c r="O50" s="77"/>
      <c r="P50" s="77"/>
      <c r="Q50" s="51">
        <v>42441</v>
      </c>
      <c r="R50" s="356">
        <v>83</v>
      </c>
      <c r="S50" s="354">
        <v>2.0961</v>
      </c>
      <c r="T50" s="356">
        <v>83</v>
      </c>
      <c r="U50" s="361">
        <v>2.8994999999999997</v>
      </c>
    </row>
    <row r="51" spans="1:21" ht="12.75">
      <c r="A51" s="10"/>
      <c r="B51" s="10"/>
      <c r="C51" s="253"/>
      <c r="D51" s="183" t="s">
        <v>114</v>
      </c>
      <c r="E51" s="184" t="s">
        <v>298</v>
      </c>
      <c r="F51" s="183" t="s">
        <v>72</v>
      </c>
      <c r="G51" s="10">
        <f>TRUNC((Q51-E51)/365.25)</f>
        <v>49</v>
      </c>
      <c r="H51" s="16">
        <v>6.97</v>
      </c>
      <c r="I51" s="77">
        <f>FLOOR(H51*(VLOOKUP(G51,$T$1:$U$67,2,0)),0.01)</f>
        <v>8.4</v>
      </c>
      <c r="J51" s="50"/>
      <c r="K51" s="77"/>
      <c r="L51" s="77"/>
      <c r="M51" s="77"/>
      <c r="N51" s="77"/>
      <c r="O51" s="77"/>
      <c r="P51" s="77"/>
      <c r="Q51" s="51">
        <v>42441</v>
      </c>
      <c r="R51" s="356">
        <v>84</v>
      </c>
      <c r="S51" s="354">
        <v>2.1471999999999998</v>
      </c>
      <c r="T51" s="356">
        <v>84</v>
      </c>
      <c r="U51" s="361">
        <v>3.0864</v>
      </c>
    </row>
    <row r="52" spans="1:21" ht="12.75">
      <c r="A52" s="10"/>
      <c r="B52" s="10"/>
      <c r="C52" s="265"/>
      <c r="D52" s="318"/>
      <c r="E52" s="319"/>
      <c r="F52" s="320"/>
      <c r="G52" s="10"/>
      <c r="H52" s="16"/>
      <c r="I52" s="77"/>
      <c r="J52" s="50"/>
      <c r="K52" s="77"/>
      <c r="L52" s="77"/>
      <c r="M52" s="77"/>
      <c r="N52" s="77"/>
      <c r="O52" s="77"/>
      <c r="P52" s="77"/>
      <c r="Q52" s="51">
        <v>42441</v>
      </c>
      <c r="R52" s="355">
        <v>85</v>
      </c>
      <c r="S52" s="352">
        <v>2.1982</v>
      </c>
      <c r="T52" s="355">
        <v>85</v>
      </c>
      <c r="U52" s="360">
        <v>3.2733</v>
      </c>
    </row>
    <row r="53" spans="1:21" ht="12.75">
      <c r="A53" s="10"/>
      <c r="B53" s="10"/>
      <c r="C53" s="265"/>
      <c r="D53" s="318"/>
      <c r="E53" s="319"/>
      <c r="F53" s="320"/>
      <c r="G53" s="10"/>
      <c r="H53" s="16"/>
      <c r="I53" s="77"/>
      <c r="J53" s="50"/>
      <c r="K53" s="77"/>
      <c r="L53" s="77"/>
      <c r="M53" s="77"/>
      <c r="N53" s="77"/>
      <c r="O53" s="77"/>
      <c r="P53" s="77"/>
      <c r="Q53" s="51">
        <v>42441</v>
      </c>
      <c r="R53" s="356">
        <v>86</v>
      </c>
      <c r="S53" s="354">
        <v>2.2737</v>
      </c>
      <c r="T53" s="356">
        <v>86</v>
      </c>
      <c r="U53" s="361">
        <v>3.2893</v>
      </c>
    </row>
    <row r="54" spans="1:21" ht="12.75">
      <c r="A54" s="10"/>
      <c r="B54" s="10"/>
      <c r="C54" s="265"/>
      <c r="D54" s="54"/>
      <c r="E54" s="58"/>
      <c r="F54" s="54"/>
      <c r="G54" s="10"/>
      <c r="H54" s="16"/>
      <c r="I54" s="77"/>
      <c r="J54" s="50"/>
      <c r="K54" s="77"/>
      <c r="L54" s="77"/>
      <c r="M54" s="77"/>
      <c r="N54" s="77"/>
      <c r="O54" s="77"/>
      <c r="P54" s="77"/>
      <c r="Q54" s="51">
        <v>42441</v>
      </c>
      <c r="R54" s="356">
        <v>87</v>
      </c>
      <c r="S54" s="354">
        <v>2.3491999999999997</v>
      </c>
      <c r="T54" s="356">
        <v>87</v>
      </c>
      <c r="U54" s="361">
        <v>3.3053</v>
      </c>
    </row>
    <row r="55" spans="1:21" ht="12.75">
      <c r="A55" s="10"/>
      <c r="B55" s="10"/>
      <c r="C55" s="265"/>
      <c r="D55" s="375"/>
      <c r="E55" s="376"/>
      <c r="F55" s="375"/>
      <c r="G55" s="10"/>
      <c r="H55" s="16"/>
      <c r="I55" s="77"/>
      <c r="J55" s="50"/>
      <c r="K55" s="77"/>
      <c r="L55" s="77"/>
      <c r="M55" s="77"/>
      <c r="N55" s="77"/>
      <c r="O55" s="77"/>
      <c r="P55" s="77"/>
      <c r="Q55" s="51">
        <v>42441</v>
      </c>
      <c r="R55" s="356">
        <v>88</v>
      </c>
      <c r="S55" s="354">
        <v>2.4246999999999996</v>
      </c>
      <c r="T55" s="356">
        <v>88</v>
      </c>
      <c r="U55" s="361">
        <v>3.3213</v>
      </c>
    </row>
    <row r="56" spans="1:21" ht="12.75">
      <c r="A56" s="10"/>
      <c r="B56" s="10"/>
      <c r="C56" s="265"/>
      <c r="D56" s="318"/>
      <c r="E56" s="319"/>
      <c r="F56" s="320"/>
      <c r="G56" s="10"/>
      <c r="H56" s="16"/>
      <c r="I56" s="77"/>
      <c r="J56" s="50"/>
      <c r="K56" s="77"/>
      <c r="L56" s="77"/>
      <c r="M56" s="77"/>
      <c r="N56" s="77"/>
      <c r="O56" s="77"/>
      <c r="P56" s="77"/>
      <c r="Q56" s="51">
        <v>42441</v>
      </c>
      <c r="R56" s="356">
        <v>89</v>
      </c>
      <c r="S56" s="354">
        <v>2.5003</v>
      </c>
      <c r="T56" s="356">
        <v>89</v>
      </c>
      <c r="U56" s="361">
        <v>3.3373</v>
      </c>
    </row>
    <row r="57" spans="1:21" ht="12.75">
      <c r="A57" s="10"/>
      <c r="B57" s="10"/>
      <c r="C57" s="265"/>
      <c r="D57" s="318"/>
      <c r="E57" s="319"/>
      <c r="F57" s="318"/>
      <c r="G57" s="10"/>
      <c r="H57" s="16"/>
      <c r="I57" s="77"/>
      <c r="J57" s="50"/>
      <c r="K57" s="77"/>
      <c r="L57" s="77"/>
      <c r="M57" s="77"/>
      <c r="N57" s="77"/>
      <c r="O57" s="77"/>
      <c r="P57" s="77"/>
      <c r="Q57" s="51">
        <v>42441</v>
      </c>
      <c r="R57" s="355">
        <v>90</v>
      </c>
      <c r="S57" s="352">
        <v>2.5759</v>
      </c>
      <c r="T57" s="355">
        <v>90</v>
      </c>
      <c r="U57" s="360">
        <v>3.3532</v>
      </c>
    </row>
    <row r="58" spans="1:21" ht="12.75">
      <c r="A58" s="10"/>
      <c r="B58" s="10"/>
      <c r="C58" s="253"/>
      <c r="D58" s="54"/>
      <c r="E58" s="54"/>
      <c r="F58" s="54"/>
      <c r="G58" s="10"/>
      <c r="H58" s="16"/>
      <c r="I58" s="77"/>
      <c r="J58" s="50"/>
      <c r="K58" s="77"/>
      <c r="L58" s="77"/>
      <c r="M58" s="77"/>
      <c r="N58" s="77"/>
      <c r="O58" s="77"/>
      <c r="P58" s="77"/>
      <c r="Q58" s="51">
        <v>42441</v>
      </c>
      <c r="R58" s="356">
        <v>91</v>
      </c>
      <c r="S58" s="354">
        <v>2.8735999999999997</v>
      </c>
      <c r="T58" s="356">
        <v>91</v>
      </c>
      <c r="U58" s="361">
        <v>3.5683000000000002</v>
      </c>
    </row>
    <row r="59" spans="1:21" ht="12.75">
      <c r="A59" s="10"/>
      <c r="B59" s="10"/>
      <c r="C59" s="253"/>
      <c r="D59" s="54"/>
      <c r="E59" s="54"/>
      <c r="F59" s="54"/>
      <c r="G59" s="10"/>
      <c r="H59" s="16"/>
      <c r="I59" s="77"/>
      <c r="J59" s="50"/>
      <c r="K59" s="77"/>
      <c r="L59" s="77"/>
      <c r="M59" s="77"/>
      <c r="N59" s="77"/>
      <c r="O59" s="77"/>
      <c r="P59" s="77"/>
      <c r="Q59" s="51">
        <v>42441</v>
      </c>
      <c r="R59" s="356">
        <v>92</v>
      </c>
      <c r="S59" s="354">
        <v>3.1712999999999996</v>
      </c>
      <c r="T59" s="356">
        <v>92</v>
      </c>
      <c r="U59" s="361">
        <v>3.7834000000000003</v>
      </c>
    </row>
    <row r="60" spans="1:21" ht="12.75">
      <c r="A60" s="10"/>
      <c r="B60" s="10"/>
      <c r="C60" s="253"/>
      <c r="D60" s="54"/>
      <c r="E60" s="54"/>
      <c r="F60" s="54"/>
      <c r="G60" s="10"/>
      <c r="H60" s="16"/>
      <c r="I60" s="77"/>
      <c r="J60" s="50"/>
      <c r="K60" s="77"/>
      <c r="L60" s="77"/>
      <c r="M60" s="77"/>
      <c r="N60" s="77"/>
      <c r="O60" s="77"/>
      <c r="P60" s="77"/>
      <c r="Q60" s="51">
        <v>42441</v>
      </c>
      <c r="R60" s="356">
        <v>93</v>
      </c>
      <c r="S60" s="354">
        <v>3.4689999999999994</v>
      </c>
      <c r="T60" s="356">
        <v>93</v>
      </c>
      <c r="U60" s="361">
        <v>3.9985000000000004</v>
      </c>
    </row>
    <row r="61" spans="1:21" ht="12.75">
      <c r="A61" s="10"/>
      <c r="B61" s="10"/>
      <c r="C61" s="253"/>
      <c r="D61" s="54"/>
      <c r="E61" s="54"/>
      <c r="F61" s="54"/>
      <c r="G61" s="10"/>
      <c r="H61" s="16"/>
      <c r="I61" s="77"/>
      <c r="J61" s="50"/>
      <c r="K61" s="77"/>
      <c r="L61" s="77"/>
      <c r="M61" s="77"/>
      <c r="N61" s="77"/>
      <c r="O61" s="77"/>
      <c r="P61" s="77"/>
      <c r="Q61" s="51">
        <v>42441</v>
      </c>
      <c r="R61" s="356">
        <v>94</v>
      </c>
      <c r="S61" s="354">
        <v>3.7666999999999993</v>
      </c>
      <c r="T61" s="356">
        <v>94</v>
      </c>
      <c r="U61" s="361">
        <v>4.2136000000000005</v>
      </c>
    </row>
    <row r="62" spans="1:21" ht="12.75">
      <c r="A62" s="10"/>
      <c r="B62" s="10"/>
      <c r="C62" s="253"/>
      <c r="D62" s="54"/>
      <c r="E62" s="54"/>
      <c r="F62" s="54"/>
      <c r="G62" s="10"/>
      <c r="H62" s="16"/>
      <c r="I62" s="77"/>
      <c r="J62" s="50"/>
      <c r="K62" s="77"/>
      <c r="L62" s="77"/>
      <c r="M62" s="77"/>
      <c r="N62" s="77"/>
      <c r="O62" s="77"/>
      <c r="P62" s="77"/>
      <c r="Q62" s="51">
        <v>42441</v>
      </c>
      <c r="R62" s="355">
        <v>95</v>
      </c>
      <c r="S62" s="352">
        <v>4.064399999999999</v>
      </c>
      <c r="T62" s="355">
        <v>95</v>
      </c>
      <c r="U62" s="360">
        <v>4.4286</v>
      </c>
    </row>
    <row r="63" spans="1:21" ht="12.75">
      <c r="A63" s="10"/>
      <c r="B63" s="10"/>
      <c r="C63" s="15"/>
      <c r="D63" s="54"/>
      <c r="E63" s="54"/>
      <c r="F63" s="54"/>
      <c r="G63" s="10"/>
      <c r="H63" s="16"/>
      <c r="I63" s="77"/>
      <c r="J63" s="50"/>
      <c r="K63" s="77"/>
      <c r="L63" s="77"/>
      <c r="M63" s="77"/>
      <c r="N63" s="77"/>
      <c r="O63" s="77"/>
      <c r="P63" s="77"/>
      <c r="Q63" s="51">
        <v>42441</v>
      </c>
      <c r="R63" s="356">
        <v>96</v>
      </c>
      <c r="S63" s="354">
        <v>4.843299999999999</v>
      </c>
      <c r="T63" s="356">
        <v>96</v>
      </c>
      <c r="U63" s="361">
        <v>5.0551</v>
      </c>
    </row>
    <row r="64" spans="1:21" ht="12.75">
      <c r="A64" s="10"/>
      <c r="B64" s="10"/>
      <c r="C64" s="15"/>
      <c r="D64" s="54"/>
      <c r="E64" s="54"/>
      <c r="F64" s="54"/>
      <c r="G64" s="10"/>
      <c r="H64" s="16"/>
      <c r="I64" s="77"/>
      <c r="J64" s="50"/>
      <c r="K64" s="77"/>
      <c r="L64" s="77"/>
      <c r="M64" s="77"/>
      <c r="N64" s="77"/>
      <c r="O64" s="77"/>
      <c r="P64" s="77"/>
      <c r="Q64" s="51">
        <v>42441</v>
      </c>
      <c r="R64" s="356">
        <v>97</v>
      </c>
      <c r="S64" s="354">
        <v>5.622199999999999</v>
      </c>
      <c r="T64" s="356">
        <v>97</v>
      </c>
      <c r="U64" s="361">
        <v>5.6816</v>
      </c>
    </row>
    <row r="65" spans="1:21" ht="12.75">
      <c r="A65" s="10"/>
      <c r="B65" s="10"/>
      <c r="C65" s="15"/>
      <c r="D65" s="54"/>
      <c r="E65" s="54"/>
      <c r="F65" s="54"/>
      <c r="G65" s="10"/>
      <c r="H65" s="16"/>
      <c r="I65" s="77"/>
      <c r="J65" s="50"/>
      <c r="K65" s="77"/>
      <c r="L65" s="77"/>
      <c r="M65" s="77"/>
      <c r="N65" s="77"/>
      <c r="O65" s="77"/>
      <c r="P65" s="77"/>
      <c r="Q65" s="51">
        <v>42441</v>
      </c>
      <c r="R65" s="356">
        <v>98</v>
      </c>
      <c r="S65" s="354">
        <v>6.4011</v>
      </c>
      <c r="T65" s="356">
        <v>98</v>
      </c>
      <c r="U65" s="361">
        <v>6.3081000000000005</v>
      </c>
    </row>
    <row r="66" spans="1:21" ht="12.75">
      <c r="A66" s="10"/>
      <c r="B66" s="10"/>
      <c r="C66" s="15"/>
      <c r="D66" s="54"/>
      <c r="E66" s="54"/>
      <c r="F66" s="54"/>
      <c r="G66" s="10"/>
      <c r="H66" s="16"/>
      <c r="I66" s="77"/>
      <c r="J66" s="50"/>
      <c r="K66" s="77"/>
      <c r="L66" s="77"/>
      <c r="M66" s="77"/>
      <c r="N66" s="77"/>
      <c r="O66" s="77"/>
      <c r="P66" s="77"/>
      <c r="Q66" s="51">
        <v>42441</v>
      </c>
      <c r="R66" s="356">
        <v>99</v>
      </c>
      <c r="S66" s="354">
        <v>7.18</v>
      </c>
      <c r="T66" s="356">
        <v>99</v>
      </c>
      <c r="U66" s="361">
        <v>6.9346000000000005</v>
      </c>
    </row>
    <row r="67" spans="1:21" ht="12.75">
      <c r="A67" s="10"/>
      <c r="B67" s="10"/>
      <c r="C67" s="15"/>
      <c r="D67" s="54"/>
      <c r="E67" s="54"/>
      <c r="F67" s="54"/>
      <c r="G67" s="10"/>
      <c r="H67" s="16"/>
      <c r="I67" s="77"/>
      <c r="J67" s="50"/>
      <c r="K67" s="77"/>
      <c r="L67" s="77"/>
      <c r="M67" s="77"/>
      <c r="N67" s="77"/>
      <c r="O67" s="77"/>
      <c r="P67" s="77"/>
      <c r="Q67" s="51">
        <v>42441</v>
      </c>
      <c r="R67" s="355">
        <v>100</v>
      </c>
      <c r="S67" s="352">
        <v>7.959</v>
      </c>
      <c r="T67" s="355">
        <v>100</v>
      </c>
      <c r="U67" s="360">
        <v>7.561</v>
      </c>
    </row>
    <row r="68" spans="1:17" ht="12.75">
      <c r="A68" s="10"/>
      <c r="B68" s="10"/>
      <c r="C68" s="15"/>
      <c r="D68" s="54"/>
      <c r="E68" s="54"/>
      <c r="F68" s="54"/>
      <c r="G68" s="10"/>
      <c r="H68" s="16"/>
      <c r="I68" s="77"/>
      <c r="J68" s="50"/>
      <c r="K68" s="77"/>
      <c r="L68" s="77"/>
      <c r="M68" s="77"/>
      <c r="N68" s="77"/>
      <c r="O68" s="77"/>
      <c r="P68" s="77"/>
      <c r="Q68" s="51">
        <v>42441</v>
      </c>
    </row>
    <row r="69" spans="1:17" ht="12.75">
      <c r="A69" s="10"/>
      <c r="B69" s="10"/>
      <c r="C69" s="15"/>
      <c r="D69" s="54"/>
      <c r="E69" s="54"/>
      <c r="F69" s="54"/>
      <c r="G69" s="10"/>
      <c r="H69" s="16"/>
      <c r="I69" s="77"/>
      <c r="J69" s="50"/>
      <c r="K69" s="77"/>
      <c r="L69" s="77"/>
      <c r="M69" s="77"/>
      <c r="N69" s="77"/>
      <c r="O69" s="77"/>
      <c r="P69" s="77"/>
      <c r="Q69" s="51">
        <v>42441</v>
      </c>
    </row>
    <row r="70" spans="1:17" ht="12.75">
      <c r="A70" s="10"/>
      <c r="B70" s="10"/>
      <c r="C70" s="15"/>
      <c r="D70" s="54"/>
      <c r="E70" s="54"/>
      <c r="F70" s="54"/>
      <c r="G70" s="10"/>
      <c r="H70" s="16"/>
      <c r="I70" s="77"/>
      <c r="J70" s="50"/>
      <c r="K70" s="77"/>
      <c r="L70" s="77"/>
      <c r="M70" s="77"/>
      <c r="N70" s="77"/>
      <c r="O70" s="77"/>
      <c r="P70" s="77"/>
      <c r="Q70" s="51">
        <v>42441</v>
      </c>
    </row>
    <row r="71" spans="1:17" ht="12.75">
      <c r="A71" s="10"/>
      <c r="B71" s="10"/>
      <c r="C71" s="15"/>
      <c r="D71" s="54"/>
      <c r="E71" s="54"/>
      <c r="F71" s="54"/>
      <c r="G71" s="10"/>
      <c r="H71" s="16"/>
      <c r="I71" s="77"/>
      <c r="J71" s="50"/>
      <c r="K71" s="77"/>
      <c r="L71" s="77"/>
      <c r="M71" s="77"/>
      <c r="N71" s="77"/>
      <c r="O71" s="77"/>
      <c r="P71" s="77"/>
      <c r="Q71" s="51">
        <v>42441</v>
      </c>
    </row>
    <row r="72" spans="1:17" ht="12.75">
      <c r="A72" s="10"/>
      <c r="B72" s="10"/>
      <c r="C72" s="15"/>
      <c r="D72" s="54"/>
      <c r="E72" s="54"/>
      <c r="F72" s="54"/>
      <c r="G72" s="10"/>
      <c r="H72" s="16"/>
      <c r="I72" s="77"/>
      <c r="J72" s="50"/>
      <c r="K72" s="77"/>
      <c r="L72" s="77"/>
      <c r="M72" s="77"/>
      <c r="N72" s="77"/>
      <c r="O72" s="77"/>
      <c r="P72" s="77"/>
      <c r="Q72" s="51">
        <v>42441</v>
      </c>
    </row>
    <row r="73" spans="1:17" ht="12.75">
      <c r="A73" s="10"/>
      <c r="B73" s="10"/>
      <c r="C73" s="15"/>
      <c r="D73" s="54"/>
      <c r="E73" s="54"/>
      <c r="F73" s="54"/>
      <c r="G73" s="10"/>
      <c r="H73" s="16"/>
      <c r="I73" s="77"/>
      <c r="J73" s="50"/>
      <c r="K73" s="77"/>
      <c r="L73" s="77"/>
      <c r="M73" s="77"/>
      <c r="N73" s="77"/>
      <c r="O73" s="77"/>
      <c r="P73" s="77"/>
      <c r="Q73" s="51">
        <v>42441</v>
      </c>
    </row>
    <row r="74" spans="1:17" ht="12.75">
      <c r="A74" s="10"/>
      <c r="B74" s="10"/>
      <c r="C74" s="15"/>
      <c r="D74" s="54"/>
      <c r="E74" s="54"/>
      <c r="F74" s="54"/>
      <c r="G74" s="10"/>
      <c r="H74" s="16"/>
      <c r="I74" s="77"/>
      <c r="J74" s="50"/>
      <c r="K74" s="77"/>
      <c r="L74" s="77"/>
      <c r="M74" s="77"/>
      <c r="N74" s="77"/>
      <c r="O74" s="77"/>
      <c r="P74" s="77"/>
      <c r="Q74" s="51">
        <v>42441</v>
      </c>
    </row>
    <row r="75" spans="1:17" ht="12.75">
      <c r="A75" s="10"/>
      <c r="B75" s="10"/>
      <c r="C75" s="15"/>
      <c r="D75" s="54"/>
      <c r="E75" s="54"/>
      <c r="F75" s="54"/>
      <c r="G75" s="10"/>
      <c r="H75" s="16"/>
      <c r="I75" s="77"/>
      <c r="J75" s="50"/>
      <c r="K75" s="77"/>
      <c r="L75" s="77"/>
      <c r="M75" s="77"/>
      <c r="N75" s="77"/>
      <c r="O75" s="77"/>
      <c r="P75" s="77"/>
      <c r="Q75" s="51">
        <v>42441</v>
      </c>
    </row>
    <row r="76" spans="1:17" ht="12.75">
      <c r="A76" s="10"/>
      <c r="B76" s="10"/>
      <c r="C76" s="15"/>
      <c r="D76" s="54"/>
      <c r="E76" s="54"/>
      <c r="F76" s="54"/>
      <c r="G76" s="10"/>
      <c r="H76" s="16"/>
      <c r="I76" s="77"/>
      <c r="J76" s="50"/>
      <c r="K76" s="77"/>
      <c r="L76" s="77"/>
      <c r="M76" s="77"/>
      <c r="N76" s="77"/>
      <c r="O76" s="77"/>
      <c r="P76" s="77"/>
      <c r="Q76" s="51">
        <v>42441</v>
      </c>
    </row>
    <row r="77" spans="1:17" ht="12.75">
      <c r="A77" s="10"/>
      <c r="B77" s="10"/>
      <c r="C77" s="15"/>
      <c r="D77" s="54"/>
      <c r="E77" s="54"/>
      <c r="F77" s="54"/>
      <c r="G77" s="10"/>
      <c r="H77" s="16"/>
      <c r="I77" s="77"/>
      <c r="J77" s="50"/>
      <c r="K77" s="77"/>
      <c r="L77" s="77"/>
      <c r="M77" s="77"/>
      <c r="N77" s="77"/>
      <c r="O77" s="77"/>
      <c r="P77" s="77"/>
      <c r="Q77" s="51">
        <v>42441</v>
      </c>
    </row>
    <row r="78" spans="1:17" ht="12.75">
      <c r="A78" s="10"/>
      <c r="B78" s="10"/>
      <c r="C78" s="15"/>
      <c r="D78" s="54"/>
      <c r="E78" s="54"/>
      <c r="F78" s="54"/>
      <c r="G78" s="10"/>
      <c r="H78" s="16"/>
      <c r="I78" s="77"/>
      <c r="J78" s="50"/>
      <c r="K78" s="77"/>
      <c r="L78" s="77"/>
      <c r="M78" s="77"/>
      <c r="N78" s="77"/>
      <c r="O78" s="77"/>
      <c r="P78" s="77"/>
      <c r="Q78" s="51">
        <v>42441</v>
      </c>
    </row>
    <row r="79" spans="1:17" ht="12.75">
      <c r="A79" s="10"/>
      <c r="B79" s="10"/>
      <c r="C79" s="15"/>
      <c r="D79" s="54"/>
      <c r="E79" s="54"/>
      <c r="F79" s="54"/>
      <c r="G79" s="10"/>
      <c r="H79" s="16"/>
      <c r="I79" s="77"/>
      <c r="J79" s="50"/>
      <c r="K79" s="77"/>
      <c r="L79" s="77"/>
      <c r="M79" s="77"/>
      <c r="N79" s="77"/>
      <c r="O79" s="77"/>
      <c r="P79" s="77"/>
      <c r="Q79" s="51">
        <v>42441</v>
      </c>
    </row>
    <row r="80" spans="1:17" ht="12.75">
      <c r="A80" s="10"/>
      <c r="B80" s="10"/>
      <c r="C80" s="15"/>
      <c r="D80" s="54"/>
      <c r="E80" s="54"/>
      <c r="F80" s="54"/>
      <c r="G80" s="10"/>
      <c r="H80" s="16"/>
      <c r="I80" s="77"/>
      <c r="J80" s="50"/>
      <c r="K80" s="77"/>
      <c r="L80" s="77"/>
      <c r="M80" s="77"/>
      <c r="N80" s="77"/>
      <c r="O80" s="77"/>
      <c r="P80" s="77"/>
      <c r="Q80" s="51">
        <v>42441</v>
      </c>
    </row>
    <row r="81" spans="1:17" ht="12.75">
      <c r="A81" s="10"/>
      <c r="B81" s="10"/>
      <c r="C81" s="15"/>
      <c r="D81" s="54"/>
      <c r="E81" s="54"/>
      <c r="F81" s="54"/>
      <c r="G81" s="10"/>
      <c r="H81" s="16"/>
      <c r="I81" s="77"/>
      <c r="J81" s="50"/>
      <c r="K81" s="77"/>
      <c r="L81" s="77"/>
      <c r="M81" s="77"/>
      <c r="N81" s="77"/>
      <c r="O81" s="77"/>
      <c r="P81" s="77"/>
      <c r="Q81" s="51">
        <v>42441</v>
      </c>
    </row>
    <row r="82" spans="1:17" ht="12.75">
      <c r="A82" s="10"/>
      <c r="B82" s="10"/>
      <c r="C82" s="15"/>
      <c r="D82" s="54"/>
      <c r="E82" s="54"/>
      <c r="F82" s="54"/>
      <c r="G82" s="10"/>
      <c r="H82" s="16"/>
      <c r="I82" s="77"/>
      <c r="J82" s="50"/>
      <c r="K82" s="77"/>
      <c r="L82" s="77"/>
      <c r="M82" s="77"/>
      <c r="N82" s="77"/>
      <c r="O82" s="77"/>
      <c r="P82" s="77"/>
      <c r="Q82" s="51">
        <v>42441</v>
      </c>
    </row>
  </sheetData>
  <sheetProtection/>
  <mergeCells count="2">
    <mergeCell ref="A4:J4"/>
    <mergeCell ref="A45:J45"/>
  </mergeCells>
  <printOptions/>
  <pageMargins left="0.2" right="0.23" top="0.51" bottom="0.51" header="0.4921259845" footer="0.4921259845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U123"/>
  <sheetViews>
    <sheetView tabSelected="1" zoomScalePageLayoutView="0" workbookViewId="0" topLeftCell="A16">
      <selection activeCell="F40" sqref="F40"/>
    </sheetView>
  </sheetViews>
  <sheetFormatPr defaultColWidth="9.00390625" defaultRowHeight="12.75"/>
  <cols>
    <col min="1" max="2" width="4.75390625" style="40" customWidth="1"/>
    <col min="3" max="3" width="5.75390625" style="40" customWidth="1"/>
    <col min="4" max="4" width="20.25390625" style="40" bestFit="1" customWidth="1"/>
    <col min="5" max="5" width="10.125" style="40" bestFit="1" customWidth="1"/>
    <col min="6" max="6" width="26.125" style="40" bestFit="1" customWidth="1"/>
    <col min="7" max="7" width="4.75390625" style="40" customWidth="1"/>
    <col min="8" max="9" width="5.75390625" style="40" customWidth="1"/>
    <col min="10" max="10" width="6.875" style="55" bestFit="1" customWidth="1"/>
    <col min="11" max="16" width="8.375" style="40" customWidth="1"/>
    <col min="17" max="17" width="10.125" style="40" bestFit="1" customWidth="1"/>
    <col min="18" max="18" width="6.00390625" style="40" bestFit="1" customWidth="1"/>
    <col min="19" max="19" width="6.75390625" style="40" customWidth="1"/>
    <col min="20" max="20" width="6.00390625" style="40" bestFit="1" customWidth="1"/>
    <col min="21" max="21" width="7.625" style="40" bestFit="1" customWidth="1"/>
    <col min="22" max="16384" width="9.125" style="40" customWidth="1"/>
  </cols>
  <sheetData>
    <row r="1" spans="1:21" ht="12.75">
      <c r="A1" s="4" t="s">
        <v>64</v>
      </c>
      <c r="B1" s="6"/>
      <c r="C1" s="6"/>
      <c r="D1" s="36"/>
      <c r="E1" s="36"/>
      <c r="F1" s="36"/>
      <c r="G1" s="5"/>
      <c r="H1" s="6" t="s">
        <v>47</v>
      </c>
      <c r="I1" s="36"/>
      <c r="J1" s="78"/>
      <c r="K1" s="72"/>
      <c r="L1" s="72"/>
      <c r="M1" s="72"/>
      <c r="N1" s="72"/>
      <c r="O1" s="72"/>
      <c r="P1" s="38"/>
      <c r="Q1" s="39"/>
      <c r="R1" s="119" t="s">
        <v>187</v>
      </c>
      <c r="S1" s="120" t="s">
        <v>180</v>
      </c>
      <c r="T1" s="119" t="s">
        <v>187</v>
      </c>
      <c r="U1" s="120" t="s">
        <v>180</v>
      </c>
    </row>
    <row r="2" spans="1:21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39"/>
      <c r="J2" s="79"/>
      <c r="K2" s="68"/>
      <c r="L2" s="68"/>
      <c r="M2" s="68"/>
      <c r="N2" s="68"/>
      <c r="O2" s="68"/>
      <c r="P2" s="42"/>
      <c r="Q2" s="39"/>
      <c r="R2" s="359">
        <v>35</v>
      </c>
      <c r="S2" s="125">
        <v>1.0372</v>
      </c>
      <c r="T2" s="359">
        <v>35</v>
      </c>
      <c r="U2" s="125">
        <v>1.0368</v>
      </c>
    </row>
    <row r="3" spans="1:21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80"/>
      <c r="K3" s="73"/>
      <c r="L3" s="73"/>
      <c r="M3" s="73"/>
      <c r="N3" s="73"/>
      <c r="O3" s="73"/>
      <c r="P3" s="45"/>
      <c r="Q3" s="39"/>
      <c r="R3" s="148">
        <v>36</v>
      </c>
      <c r="S3" s="149">
        <v>1.0525</v>
      </c>
      <c r="T3" s="148">
        <v>36</v>
      </c>
      <c r="U3" s="149">
        <v>1.0514</v>
      </c>
    </row>
    <row r="4" spans="1:21" ht="18">
      <c r="A4" s="466" t="s">
        <v>48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20"/>
      <c r="P4" s="20"/>
      <c r="Q4" s="17"/>
      <c r="R4" s="148">
        <v>37</v>
      </c>
      <c r="S4" s="149">
        <v>1.0678</v>
      </c>
      <c r="T4" s="148">
        <v>37</v>
      </c>
      <c r="U4" s="149">
        <v>1.0661</v>
      </c>
    </row>
    <row r="5" spans="1:21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11" t="s">
        <v>42</v>
      </c>
      <c r="P5" s="11" t="s">
        <v>43</v>
      </c>
      <c r="Q5" s="21" t="s">
        <v>6</v>
      </c>
      <c r="R5" s="148">
        <v>38</v>
      </c>
      <c r="S5" s="149">
        <v>1.0831</v>
      </c>
      <c r="T5" s="148">
        <v>38</v>
      </c>
      <c r="U5" s="149">
        <v>1.0807</v>
      </c>
    </row>
    <row r="6" spans="1:21" ht="12.75">
      <c r="A6" s="10"/>
      <c r="B6" s="10"/>
      <c r="C6" s="219"/>
      <c r="D6" s="155" t="s">
        <v>133</v>
      </c>
      <c r="E6" s="156" t="s">
        <v>318</v>
      </c>
      <c r="F6" s="155" t="s">
        <v>319</v>
      </c>
      <c r="G6" s="10">
        <f aca="true" t="shared" si="0" ref="G6:G41">TRUNC((Q6-E6)/365.25)</f>
        <v>65</v>
      </c>
      <c r="H6" s="16">
        <v>13.98</v>
      </c>
      <c r="I6" s="77">
        <f aca="true" t="shared" si="1" ref="I6:I41">FLOOR(H6*(VLOOKUP(G6,$R$1:$S$67,2,0)),0.01)</f>
        <v>19.02</v>
      </c>
      <c r="J6" s="31" t="str">
        <f>IF(G6&lt;50,"7.26kg",IF(G6&lt;60,"6kg",IF(G6&lt;70,"5kg",IF(G6&lt;80,"4kg","3kg"))))</f>
        <v>5kg</v>
      </c>
      <c r="K6" s="77"/>
      <c r="L6" s="77"/>
      <c r="M6" s="77"/>
      <c r="N6" s="77"/>
      <c r="O6" s="77"/>
      <c r="P6" s="77"/>
      <c r="Q6" s="51">
        <v>42441</v>
      </c>
      <c r="R6" s="148">
        <v>39</v>
      </c>
      <c r="S6" s="149">
        <v>1.0984</v>
      </c>
      <c r="T6" s="148">
        <v>39</v>
      </c>
      <c r="U6" s="149">
        <v>1.0954</v>
      </c>
    </row>
    <row r="7" spans="1:21" ht="12.75">
      <c r="A7" s="10"/>
      <c r="B7" s="10"/>
      <c r="C7" s="219"/>
      <c r="D7" s="155" t="s">
        <v>315</v>
      </c>
      <c r="E7" s="156" t="s">
        <v>316</v>
      </c>
      <c r="F7" s="221" t="s">
        <v>317</v>
      </c>
      <c r="G7" s="10">
        <f t="shared" si="0"/>
        <v>61</v>
      </c>
      <c r="H7" s="16">
        <v>13.28</v>
      </c>
      <c r="I7" s="77">
        <f t="shared" si="1"/>
        <v>16.87</v>
      </c>
      <c r="J7" s="31" t="str">
        <f aca="true" t="shared" si="2" ref="J7:J41">IF(G7&lt;50,"7.26kg",IF(G7&lt;60,"6kg",IF(G7&lt;70,"5kg",IF(G7&lt;80,"4kg","3kg"))))</f>
        <v>5kg</v>
      </c>
      <c r="K7" s="77"/>
      <c r="L7" s="77"/>
      <c r="M7" s="77"/>
      <c r="N7" s="77"/>
      <c r="O7" s="77"/>
      <c r="P7" s="77"/>
      <c r="Q7" s="51">
        <v>42441</v>
      </c>
      <c r="R7" s="359">
        <v>40</v>
      </c>
      <c r="S7" s="125">
        <v>1.1137</v>
      </c>
      <c r="T7" s="359">
        <v>40</v>
      </c>
      <c r="U7" s="125">
        <v>1.11</v>
      </c>
    </row>
    <row r="8" spans="1:21" ht="12.75">
      <c r="A8" s="10"/>
      <c r="B8" s="10"/>
      <c r="C8" s="219"/>
      <c r="D8" s="155" t="s">
        <v>177</v>
      </c>
      <c r="E8" s="156" t="s">
        <v>320</v>
      </c>
      <c r="F8" s="155" t="s">
        <v>96</v>
      </c>
      <c r="G8" s="10">
        <f t="shared" si="0"/>
        <v>71</v>
      </c>
      <c r="H8" s="16">
        <v>12.78</v>
      </c>
      <c r="I8" s="77">
        <f t="shared" si="1"/>
        <v>16.66</v>
      </c>
      <c r="J8" s="31" t="str">
        <f t="shared" si="2"/>
        <v>4kg</v>
      </c>
      <c r="K8" s="77"/>
      <c r="L8" s="77"/>
      <c r="M8" s="77"/>
      <c r="N8" s="77"/>
      <c r="O8" s="77"/>
      <c r="P8" s="77"/>
      <c r="Q8" s="51">
        <v>42441</v>
      </c>
      <c r="R8" s="148">
        <v>41</v>
      </c>
      <c r="S8" s="149">
        <v>1.1314</v>
      </c>
      <c r="T8" s="148">
        <v>41</v>
      </c>
      <c r="U8" s="149">
        <v>1.1269</v>
      </c>
    </row>
    <row r="9" spans="1:21" ht="12.75">
      <c r="A9" s="10"/>
      <c r="B9" s="10"/>
      <c r="C9" s="219"/>
      <c r="D9" s="155" t="s">
        <v>164</v>
      </c>
      <c r="E9" s="156" t="s">
        <v>322</v>
      </c>
      <c r="F9" s="221" t="s">
        <v>323</v>
      </c>
      <c r="G9" s="10">
        <f t="shared" si="0"/>
        <v>42</v>
      </c>
      <c r="H9" s="16">
        <v>13.78</v>
      </c>
      <c r="I9" s="77">
        <f t="shared" si="1"/>
        <v>15.83</v>
      </c>
      <c r="J9" s="31" t="str">
        <f t="shared" si="2"/>
        <v>7.26kg</v>
      </c>
      <c r="K9" s="77"/>
      <c r="L9" s="77"/>
      <c r="M9" s="77"/>
      <c r="N9" s="77"/>
      <c r="O9" s="77"/>
      <c r="P9" s="77"/>
      <c r="Q9" s="51">
        <v>42441</v>
      </c>
      <c r="R9" s="148">
        <v>42</v>
      </c>
      <c r="S9" s="149">
        <v>1.1491</v>
      </c>
      <c r="T9" s="148">
        <v>42</v>
      </c>
      <c r="U9" s="149">
        <v>1.1437</v>
      </c>
    </row>
    <row r="10" spans="1:21" ht="12.75">
      <c r="A10" s="10"/>
      <c r="B10" s="10"/>
      <c r="C10" s="219"/>
      <c r="D10" s="155" t="s">
        <v>544</v>
      </c>
      <c r="E10" s="156" t="s">
        <v>545</v>
      </c>
      <c r="F10" s="155" t="s">
        <v>546</v>
      </c>
      <c r="G10" s="10">
        <f t="shared" si="0"/>
        <v>65</v>
      </c>
      <c r="H10" s="16">
        <v>11.6</v>
      </c>
      <c r="I10" s="77">
        <f t="shared" si="1"/>
        <v>15.780000000000001</v>
      </c>
      <c r="J10" s="31" t="str">
        <f t="shared" si="2"/>
        <v>5kg</v>
      </c>
      <c r="K10" s="77"/>
      <c r="L10" s="77"/>
      <c r="M10" s="77"/>
      <c r="N10" s="77"/>
      <c r="O10" s="77"/>
      <c r="P10" s="77"/>
      <c r="Q10" s="51">
        <v>42441</v>
      </c>
      <c r="R10" s="148">
        <v>43</v>
      </c>
      <c r="S10" s="149">
        <v>1.1669</v>
      </c>
      <c r="T10" s="148">
        <v>43</v>
      </c>
      <c r="U10" s="149">
        <v>1.1606</v>
      </c>
    </row>
    <row r="11" spans="1:21" ht="12.75">
      <c r="A11" s="10"/>
      <c r="B11" s="10"/>
      <c r="C11" s="219"/>
      <c r="D11" s="86" t="s">
        <v>631</v>
      </c>
      <c r="E11" s="394">
        <v>27089</v>
      </c>
      <c r="F11" s="431" t="s">
        <v>449</v>
      </c>
      <c r="G11" s="10">
        <f t="shared" si="0"/>
        <v>42</v>
      </c>
      <c r="H11" s="16">
        <v>13.68</v>
      </c>
      <c r="I11" s="77">
        <f t="shared" si="1"/>
        <v>15.71</v>
      </c>
      <c r="J11" s="31" t="str">
        <f t="shared" si="2"/>
        <v>7.26kg</v>
      </c>
      <c r="K11" s="77"/>
      <c r="L11" s="77"/>
      <c r="M11" s="77"/>
      <c r="N11" s="77"/>
      <c r="O11" s="77"/>
      <c r="P11" s="77"/>
      <c r="Q11" s="51">
        <v>42441</v>
      </c>
      <c r="R11" s="148">
        <v>44</v>
      </c>
      <c r="S11" s="149">
        <v>1.1846</v>
      </c>
      <c r="T11" s="148">
        <v>44</v>
      </c>
      <c r="U11" s="149">
        <v>1.1774</v>
      </c>
    </row>
    <row r="12" spans="1:21" ht="12.75">
      <c r="A12" s="10"/>
      <c r="B12" s="10"/>
      <c r="C12" s="237"/>
      <c r="D12" s="222" t="s">
        <v>370</v>
      </c>
      <c r="E12" s="398" t="s">
        <v>371</v>
      </c>
      <c r="F12" s="399" t="s">
        <v>73</v>
      </c>
      <c r="G12" s="10">
        <f t="shared" si="0"/>
        <v>46</v>
      </c>
      <c r="H12" s="16">
        <v>12.62</v>
      </c>
      <c r="I12" s="77">
        <f t="shared" si="1"/>
        <v>15.43</v>
      </c>
      <c r="J12" s="31" t="str">
        <f t="shared" si="2"/>
        <v>7.26kg</v>
      </c>
      <c r="K12" s="77"/>
      <c r="L12" s="77"/>
      <c r="M12" s="77"/>
      <c r="N12" s="77"/>
      <c r="O12" s="77"/>
      <c r="P12" s="77"/>
      <c r="Q12" s="51">
        <v>42441</v>
      </c>
      <c r="R12" s="359">
        <v>45</v>
      </c>
      <c r="S12" s="125">
        <v>1.2023</v>
      </c>
      <c r="T12" s="359">
        <v>45</v>
      </c>
      <c r="U12" s="125">
        <v>1.1943</v>
      </c>
    </row>
    <row r="13" spans="1:21" ht="12.75">
      <c r="A13" s="10"/>
      <c r="B13" s="10"/>
      <c r="C13" s="219"/>
      <c r="D13" s="424" t="s">
        <v>491</v>
      </c>
      <c r="E13" s="425">
        <v>19841</v>
      </c>
      <c r="F13" s="424" t="s">
        <v>492</v>
      </c>
      <c r="G13" s="10">
        <f t="shared" si="0"/>
        <v>61</v>
      </c>
      <c r="H13" s="16">
        <v>11.98</v>
      </c>
      <c r="I13" s="77">
        <f t="shared" si="1"/>
        <v>15.22</v>
      </c>
      <c r="J13" s="31" t="str">
        <f t="shared" si="2"/>
        <v>5kg</v>
      </c>
      <c r="K13" s="77"/>
      <c r="L13" s="77"/>
      <c r="M13" s="77"/>
      <c r="N13" s="77"/>
      <c r="O13" s="77"/>
      <c r="P13" s="77"/>
      <c r="Q13" s="51">
        <v>42441</v>
      </c>
      <c r="R13" s="148">
        <v>46</v>
      </c>
      <c r="S13" s="149">
        <v>1.2231</v>
      </c>
      <c r="T13" s="148">
        <v>46</v>
      </c>
      <c r="U13" s="149">
        <v>1.2139</v>
      </c>
    </row>
    <row r="14" spans="1:21" ht="12.75">
      <c r="A14" s="10"/>
      <c r="B14" s="10"/>
      <c r="C14" s="219"/>
      <c r="D14" s="155" t="s">
        <v>128</v>
      </c>
      <c r="E14" s="156" t="s">
        <v>312</v>
      </c>
      <c r="F14" s="155" t="s">
        <v>77</v>
      </c>
      <c r="G14" s="10">
        <f t="shared" si="0"/>
        <v>72</v>
      </c>
      <c r="H14" s="16">
        <v>11.45</v>
      </c>
      <c r="I14" s="77">
        <f t="shared" si="1"/>
        <v>15.200000000000001</v>
      </c>
      <c r="J14" s="31" t="str">
        <f t="shared" si="2"/>
        <v>4kg</v>
      </c>
      <c r="K14" s="77"/>
      <c r="L14" s="77"/>
      <c r="M14" s="77"/>
      <c r="N14" s="77"/>
      <c r="O14" s="77"/>
      <c r="P14" s="77"/>
      <c r="Q14" s="51">
        <v>42441</v>
      </c>
      <c r="R14" s="148">
        <v>47</v>
      </c>
      <c r="S14" s="149">
        <v>1.2439</v>
      </c>
      <c r="T14" s="148">
        <v>47</v>
      </c>
      <c r="U14" s="149">
        <v>1.2336</v>
      </c>
    </row>
    <row r="15" spans="1:21" ht="12.75">
      <c r="A15" s="10"/>
      <c r="B15" s="10"/>
      <c r="C15" s="219"/>
      <c r="D15" s="155" t="s">
        <v>112</v>
      </c>
      <c r="E15" s="156" t="s">
        <v>314</v>
      </c>
      <c r="F15" s="155" t="s">
        <v>95</v>
      </c>
      <c r="G15" s="10">
        <f t="shared" si="0"/>
        <v>53</v>
      </c>
      <c r="H15" s="16">
        <v>12.34</v>
      </c>
      <c r="I15" s="77">
        <f t="shared" si="1"/>
        <v>15.19</v>
      </c>
      <c r="J15" s="31" t="str">
        <f t="shared" si="2"/>
        <v>6kg</v>
      </c>
      <c r="K15" s="77"/>
      <c r="L15" s="77"/>
      <c r="M15" s="77"/>
      <c r="N15" s="77"/>
      <c r="O15" s="77"/>
      <c r="P15" s="77"/>
      <c r="Q15" s="51">
        <v>42441</v>
      </c>
      <c r="R15" s="148">
        <v>48</v>
      </c>
      <c r="S15" s="149">
        <v>1.2647</v>
      </c>
      <c r="T15" s="148">
        <v>48</v>
      </c>
      <c r="U15" s="149">
        <v>1.2532</v>
      </c>
    </row>
    <row r="16" spans="1:21" ht="12.75">
      <c r="A16" s="10"/>
      <c r="B16" s="10"/>
      <c r="C16" s="219"/>
      <c r="D16" s="155" t="s">
        <v>482</v>
      </c>
      <c r="E16" s="156">
        <v>28046</v>
      </c>
      <c r="F16" s="221" t="s">
        <v>132</v>
      </c>
      <c r="G16" s="10">
        <f t="shared" si="0"/>
        <v>39</v>
      </c>
      <c r="H16" s="16">
        <v>13.78</v>
      </c>
      <c r="I16" s="77">
        <f t="shared" si="1"/>
        <v>15.13</v>
      </c>
      <c r="J16" s="31" t="str">
        <f t="shared" si="2"/>
        <v>7.26kg</v>
      </c>
      <c r="K16" s="77"/>
      <c r="L16" s="77"/>
      <c r="M16" s="77"/>
      <c r="N16" s="77"/>
      <c r="O16" s="77"/>
      <c r="P16" s="77"/>
      <c r="Q16" s="51">
        <v>42441</v>
      </c>
      <c r="R16" s="148">
        <v>49</v>
      </c>
      <c r="S16" s="149">
        <v>1.2855</v>
      </c>
      <c r="T16" s="148">
        <v>49</v>
      </c>
      <c r="U16" s="149">
        <v>1.2729</v>
      </c>
    </row>
    <row r="17" spans="1:21" ht="12.75">
      <c r="A17" s="10"/>
      <c r="B17" s="10"/>
      <c r="C17" s="237"/>
      <c r="D17" s="155" t="s">
        <v>178</v>
      </c>
      <c r="E17" s="156" t="s">
        <v>307</v>
      </c>
      <c r="F17" s="221" t="s">
        <v>323</v>
      </c>
      <c r="G17" s="10">
        <f t="shared" si="0"/>
        <v>45</v>
      </c>
      <c r="H17" s="16">
        <v>12.53</v>
      </c>
      <c r="I17" s="77">
        <f t="shared" si="1"/>
        <v>15.06</v>
      </c>
      <c r="J17" s="31" t="str">
        <f t="shared" si="2"/>
        <v>7.26kg</v>
      </c>
      <c r="K17" s="77"/>
      <c r="L17" s="77"/>
      <c r="M17" s="77"/>
      <c r="N17" s="77"/>
      <c r="O17" s="77"/>
      <c r="P17" s="77"/>
      <c r="Q17" s="51">
        <v>42441</v>
      </c>
      <c r="R17" s="359">
        <v>50</v>
      </c>
      <c r="S17" s="125">
        <v>1.1721</v>
      </c>
      <c r="T17" s="359">
        <v>50</v>
      </c>
      <c r="U17" s="125">
        <v>1.2607</v>
      </c>
    </row>
    <row r="18" spans="1:21" ht="12.75">
      <c r="A18" s="10"/>
      <c r="B18" s="10"/>
      <c r="C18" s="219"/>
      <c r="D18" s="222" t="s">
        <v>516</v>
      </c>
      <c r="E18" s="156">
        <v>19888</v>
      </c>
      <c r="F18" s="221" t="s">
        <v>517</v>
      </c>
      <c r="G18" s="10">
        <f t="shared" si="0"/>
        <v>61</v>
      </c>
      <c r="H18" s="16">
        <v>11.68</v>
      </c>
      <c r="I18" s="77">
        <f t="shared" si="1"/>
        <v>14.84</v>
      </c>
      <c r="J18" s="31" t="str">
        <f t="shared" si="2"/>
        <v>5kg</v>
      </c>
      <c r="K18" s="77"/>
      <c r="L18" s="77"/>
      <c r="M18" s="77"/>
      <c r="N18" s="77"/>
      <c r="O18" s="77"/>
      <c r="P18" s="77"/>
      <c r="Q18" s="51">
        <v>42441</v>
      </c>
      <c r="R18" s="148">
        <v>51</v>
      </c>
      <c r="S18" s="149">
        <v>1.1918</v>
      </c>
      <c r="T18" s="148">
        <v>51</v>
      </c>
      <c r="U18" s="149">
        <v>1.2827</v>
      </c>
    </row>
    <row r="19" spans="1:21" ht="12.75">
      <c r="A19" s="10"/>
      <c r="B19" s="10"/>
      <c r="C19" s="314"/>
      <c r="D19" s="155" t="s">
        <v>435</v>
      </c>
      <c r="E19" s="156" t="s">
        <v>436</v>
      </c>
      <c r="F19" s="222" t="s">
        <v>437</v>
      </c>
      <c r="G19" s="10">
        <f t="shared" si="0"/>
        <v>70</v>
      </c>
      <c r="H19" s="16">
        <v>11.58</v>
      </c>
      <c r="I19" s="77">
        <f t="shared" si="1"/>
        <v>14.82</v>
      </c>
      <c r="J19" s="31" t="str">
        <f t="shared" si="2"/>
        <v>4kg</v>
      </c>
      <c r="K19" s="77"/>
      <c r="L19" s="77"/>
      <c r="M19" s="77"/>
      <c r="N19" s="77"/>
      <c r="O19" s="77"/>
      <c r="P19" s="77"/>
      <c r="Q19" s="51">
        <v>42441</v>
      </c>
      <c r="R19" s="148">
        <v>52</v>
      </c>
      <c r="S19" s="149">
        <v>1.2115</v>
      </c>
      <c r="T19" s="148">
        <v>52</v>
      </c>
      <c r="U19" s="149">
        <v>1.3047</v>
      </c>
    </row>
    <row r="20" spans="1:21" ht="12.75">
      <c r="A20" s="10"/>
      <c r="B20" s="10"/>
      <c r="C20" s="29"/>
      <c r="D20" s="155" t="s">
        <v>176</v>
      </c>
      <c r="E20" s="156" t="s">
        <v>308</v>
      </c>
      <c r="F20" s="155" t="s">
        <v>93</v>
      </c>
      <c r="G20" s="10">
        <f t="shared" si="0"/>
        <v>87</v>
      </c>
      <c r="H20" s="16">
        <v>8.17</v>
      </c>
      <c r="I20" s="77">
        <f t="shared" si="1"/>
        <v>14.65</v>
      </c>
      <c r="J20" s="31" t="str">
        <f t="shared" si="2"/>
        <v>3kg</v>
      </c>
      <c r="K20" s="77"/>
      <c r="L20" s="77"/>
      <c r="M20" s="77"/>
      <c r="N20" s="77"/>
      <c r="O20" s="77"/>
      <c r="P20" s="77"/>
      <c r="Q20" s="51">
        <v>42441</v>
      </c>
      <c r="R20" s="148">
        <v>53</v>
      </c>
      <c r="S20" s="149">
        <v>1.2312</v>
      </c>
      <c r="T20" s="148">
        <v>53</v>
      </c>
      <c r="U20" s="149">
        <v>1.3266</v>
      </c>
    </row>
    <row r="21" spans="1:21" ht="12.75">
      <c r="A21" s="10"/>
      <c r="B21" s="10"/>
      <c r="C21" s="219"/>
      <c r="D21" s="411" t="s">
        <v>589</v>
      </c>
      <c r="E21" s="412">
        <v>22500</v>
      </c>
      <c r="F21" s="411" t="s">
        <v>567</v>
      </c>
      <c r="G21" s="10">
        <f t="shared" si="0"/>
        <v>54</v>
      </c>
      <c r="H21" s="16">
        <v>11.51</v>
      </c>
      <c r="I21" s="77">
        <f t="shared" si="1"/>
        <v>14.39</v>
      </c>
      <c r="J21" s="31" t="str">
        <f t="shared" si="2"/>
        <v>6kg</v>
      </c>
      <c r="K21" s="77"/>
      <c r="L21" s="77"/>
      <c r="M21" s="77"/>
      <c r="N21" s="77"/>
      <c r="O21" s="77"/>
      <c r="P21" s="77"/>
      <c r="Q21" s="51">
        <v>42441</v>
      </c>
      <c r="R21" s="148">
        <v>54</v>
      </c>
      <c r="S21" s="149">
        <v>1.2509</v>
      </c>
      <c r="T21" s="148">
        <v>54</v>
      </c>
      <c r="U21" s="149">
        <v>1.3486</v>
      </c>
    </row>
    <row r="22" spans="1:21" ht="12.75">
      <c r="A22" s="10"/>
      <c r="B22" s="10"/>
      <c r="C22" s="219"/>
      <c r="D22" s="155" t="s">
        <v>101</v>
      </c>
      <c r="E22" s="156" t="s">
        <v>227</v>
      </c>
      <c r="F22" s="155" t="s">
        <v>102</v>
      </c>
      <c r="G22" s="10">
        <f t="shared" si="0"/>
        <v>67</v>
      </c>
      <c r="H22" s="16">
        <v>10.12</v>
      </c>
      <c r="I22" s="77">
        <f t="shared" si="1"/>
        <v>14.31</v>
      </c>
      <c r="J22" s="31" t="str">
        <f t="shared" si="2"/>
        <v>5kg</v>
      </c>
      <c r="K22" s="77"/>
      <c r="L22" s="77"/>
      <c r="M22" s="77"/>
      <c r="N22" s="77"/>
      <c r="O22" s="77"/>
      <c r="P22" s="77"/>
      <c r="Q22" s="51">
        <v>42441</v>
      </c>
      <c r="R22" s="359">
        <v>55</v>
      </c>
      <c r="S22" s="125">
        <v>1.2706</v>
      </c>
      <c r="T22" s="359">
        <v>55</v>
      </c>
      <c r="U22" s="125">
        <v>1.3706</v>
      </c>
    </row>
    <row r="23" spans="1:21" ht="12.75">
      <c r="A23" s="10"/>
      <c r="B23" s="10"/>
      <c r="C23" s="219"/>
      <c r="D23" s="155" t="s">
        <v>321</v>
      </c>
      <c r="E23" s="156">
        <v>26243</v>
      </c>
      <c r="F23" s="221" t="s">
        <v>166</v>
      </c>
      <c r="G23" s="10">
        <f t="shared" si="0"/>
        <v>44</v>
      </c>
      <c r="H23" s="16">
        <v>12.07</v>
      </c>
      <c r="I23" s="77">
        <f t="shared" si="1"/>
        <v>14.290000000000001</v>
      </c>
      <c r="J23" s="31" t="str">
        <f t="shared" si="2"/>
        <v>7.26kg</v>
      </c>
      <c r="K23" s="77"/>
      <c r="L23" s="77"/>
      <c r="M23" s="77"/>
      <c r="N23" s="77"/>
      <c r="O23" s="77"/>
      <c r="P23" s="77"/>
      <c r="Q23" s="51">
        <v>42441</v>
      </c>
      <c r="R23" s="148">
        <v>56</v>
      </c>
      <c r="S23" s="149">
        <v>1.2939</v>
      </c>
      <c r="T23" s="148">
        <v>56</v>
      </c>
      <c r="U23" s="149">
        <v>1.3968</v>
      </c>
    </row>
    <row r="24" spans="1:21" ht="12.75">
      <c r="A24" s="10"/>
      <c r="B24" s="10"/>
      <c r="C24" s="219"/>
      <c r="D24" s="155" t="s">
        <v>575</v>
      </c>
      <c r="E24" s="156">
        <v>17211</v>
      </c>
      <c r="F24" s="221" t="s">
        <v>357</v>
      </c>
      <c r="G24" s="10">
        <f t="shared" si="0"/>
        <v>69</v>
      </c>
      <c r="H24" s="16">
        <v>9.65</v>
      </c>
      <c r="I24" s="77">
        <f t="shared" si="1"/>
        <v>14.17</v>
      </c>
      <c r="J24" s="31" t="str">
        <f t="shared" si="2"/>
        <v>5kg</v>
      </c>
      <c r="K24" s="77"/>
      <c r="L24" s="77"/>
      <c r="M24" s="77"/>
      <c r="N24" s="77"/>
      <c r="O24" s="77"/>
      <c r="P24" s="77"/>
      <c r="Q24" s="51">
        <v>42441</v>
      </c>
      <c r="R24" s="148">
        <v>57</v>
      </c>
      <c r="S24" s="149">
        <v>1.3173</v>
      </c>
      <c r="T24" s="148">
        <v>57</v>
      </c>
      <c r="U24" s="149">
        <v>1.423</v>
      </c>
    </row>
    <row r="25" spans="1:21" ht="12.75">
      <c r="A25" s="10"/>
      <c r="B25" s="10"/>
      <c r="C25" s="219"/>
      <c r="D25" s="155" t="s">
        <v>453</v>
      </c>
      <c r="E25" s="156">
        <v>27889</v>
      </c>
      <c r="F25" s="155" t="s">
        <v>79</v>
      </c>
      <c r="G25" s="10">
        <f t="shared" si="0"/>
        <v>39</v>
      </c>
      <c r="H25" s="16">
        <v>12.89</v>
      </c>
      <c r="I25" s="77">
        <f t="shared" si="1"/>
        <v>14.15</v>
      </c>
      <c r="J25" s="31" t="str">
        <f t="shared" si="2"/>
        <v>7.26kg</v>
      </c>
      <c r="K25" s="77"/>
      <c r="L25" s="77"/>
      <c r="M25" s="77"/>
      <c r="N25" s="77"/>
      <c r="O25" s="77"/>
      <c r="P25" s="77"/>
      <c r="Q25" s="51">
        <v>42441</v>
      </c>
      <c r="R25" s="148">
        <v>58</v>
      </c>
      <c r="S25" s="149">
        <v>1.3406</v>
      </c>
      <c r="T25" s="148">
        <v>58</v>
      </c>
      <c r="U25" s="149">
        <v>1.4491</v>
      </c>
    </row>
    <row r="26" spans="1:21" ht="12.75">
      <c r="A26" s="10"/>
      <c r="B26" s="10"/>
      <c r="C26" s="219"/>
      <c r="D26" s="155" t="s">
        <v>137</v>
      </c>
      <c r="E26" s="156" t="s">
        <v>295</v>
      </c>
      <c r="F26" s="155" t="s">
        <v>111</v>
      </c>
      <c r="G26" s="10">
        <f t="shared" si="0"/>
        <v>67</v>
      </c>
      <c r="H26" s="16">
        <v>9.85</v>
      </c>
      <c r="I26" s="77">
        <f t="shared" si="1"/>
        <v>13.93</v>
      </c>
      <c r="J26" s="31" t="str">
        <f t="shared" si="2"/>
        <v>5kg</v>
      </c>
      <c r="K26" s="77"/>
      <c r="L26" s="77"/>
      <c r="M26" s="77"/>
      <c r="N26" s="77"/>
      <c r="O26" s="77"/>
      <c r="P26" s="77"/>
      <c r="Q26" s="51">
        <v>42441</v>
      </c>
      <c r="R26" s="148">
        <v>59</v>
      </c>
      <c r="S26" s="149">
        <v>1.364</v>
      </c>
      <c r="T26" s="148">
        <v>59</v>
      </c>
      <c r="U26" s="149">
        <v>1.4753</v>
      </c>
    </row>
    <row r="27" spans="1:21" ht="12.75">
      <c r="A27" s="10"/>
      <c r="B27" s="10"/>
      <c r="C27" s="219"/>
      <c r="D27" s="155" t="s">
        <v>334</v>
      </c>
      <c r="E27" s="156" t="s">
        <v>335</v>
      </c>
      <c r="F27" s="155" t="s">
        <v>336</v>
      </c>
      <c r="G27" s="10">
        <f t="shared" si="0"/>
        <v>82</v>
      </c>
      <c r="H27" s="16">
        <v>8.56</v>
      </c>
      <c r="I27" s="77">
        <f t="shared" si="1"/>
        <v>13.5</v>
      </c>
      <c r="J27" s="31" t="str">
        <f t="shared" si="2"/>
        <v>3kg</v>
      </c>
      <c r="K27" s="77"/>
      <c r="L27" s="77"/>
      <c r="M27" s="77"/>
      <c r="N27" s="77"/>
      <c r="O27" s="77"/>
      <c r="P27" s="77"/>
      <c r="Q27" s="51">
        <v>42441</v>
      </c>
      <c r="R27" s="359">
        <v>60</v>
      </c>
      <c r="S27" s="125">
        <v>1.2482</v>
      </c>
      <c r="T27" s="359">
        <v>60</v>
      </c>
      <c r="U27" s="125">
        <v>1.5015</v>
      </c>
    </row>
    <row r="28" spans="1:21" ht="12.75">
      <c r="A28" s="10"/>
      <c r="B28" s="10"/>
      <c r="C28" s="219"/>
      <c r="D28" s="411" t="s">
        <v>615</v>
      </c>
      <c r="E28" s="412">
        <v>17641</v>
      </c>
      <c r="F28" s="411" t="s">
        <v>616</v>
      </c>
      <c r="G28" s="10">
        <f t="shared" si="0"/>
        <v>67</v>
      </c>
      <c r="H28" s="16">
        <v>9.53</v>
      </c>
      <c r="I28" s="77">
        <f t="shared" si="1"/>
        <v>13.48</v>
      </c>
      <c r="J28" s="31" t="str">
        <f t="shared" si="2"/>
        <v>5kg</v>
      </c>
      <c r="K28" s="77"/>
      <c r="L28" s="77"/>
      <c r="M28" s="77"/>
      <c r="N28" s="77"/>
      <c r="O28" s="77"/>
      <c r="P28" s="77"/>
      <c r="Q28" s="51">
        <v>42441</v>
      </c>
      <c r="R28" s="148">
        <v>61</v>
      </c>
      <c r="S28" s="149">
        <v>1.2707</v>
      </c>
      <c r="T28" s="148">
        <v>61</v>
      </c>
      <c r="U28" s="149">
        <v>1.5332</v>
      </c>
    </row>
    <row r="29" spans="1:21" ht="12.75">
      <c r="A29" s="10"/>
      <c r="B29" s="10"/>
      <c r="C29" s="219"/>
      <c r="D29" s="155" t="s">
        <v>172</v>
      </c>
      <c r="E29" s="156" t="s">
        <v>242</v>
      </c>
      <c r="F29" s="155" t="s">
        <v>243</v>
      </c>
      <c r="G29" s="10">
        <f t="shared" si="0"/>
        <v>86</v>
      </c>
      <c r="H29" s="16">
        <v>7.73</v>
      </c>
      <c r="I29" s="77">
        <f t="shared" si="1"/>
        <v>13.450000000000001</v>
      </c>
      <c r="J29" s="31" t="str">
        <f t="shared" si="2"/>
        <v>3kg</v>
      </c>
      <c r="K29" s="77"/>
      <c r="L29" s="77"/>
      <c r="M29" s="77"/>
      <c r="N29" s="77"/>
      <c r="O29" s="77"/>
      <c r="P29" s="77"/>
      <c r="Q29" s="51">
        <v>42441</v>
      </c>
      <c r="R29" s="148">
        <v>62</v>
      </c>
      <c r="S29" s="149">
        <v>1.2932</v>
      </c>
      <c r="T29" s="148">
        <v>62</v>
      </c>
      <c r="U29" s="149">
        <v>1.5649</v>
      </c>
    </row>
    <row r="30" spans="1:21" ht="12.75">
      <c r="A30" s="10"/>
      <c r="B30" s="10"/>
      <c r="C30" s="219"/>
      <c r="D30" s="155" t="s">
        <v>553</v>
      </c>
      <c r="E30" s="156" t="s">
        <v>554</v>
      </c>
      <c r="F30" s="155" t="s">
        <v>555</v>
      </c>
      <c r="G30" s="10">
        <f t="shared" si="0"/>
        <v>57</v>
      </c>
      <c r="H30" s="16">
        <v>10.09</v>
      </c>
      <c r="I30" s="77">
        <f t="shared" si="1"/>
        <v>13.290000000000001</v>
      </c>
      <c r="J30" s="31" t="str">
        <f t="shared" si="2"/>
        <v>6kg</v>
      </c>
      <c r="K30" s="77"/>
      <c r="L30" s="77"/>
      <c r="M30" s="77"/>
      <c r="N30" s="77"/>
      <c r="O30" s="77"/>
      <c r="P30" s="77"/>
      <c r="Q30" s="51">
        <v>42441</v>
      </c>
      <c r="R30" s="148">
        <v>63</v>
      </c>
      <c r="S30" s="149">
        <v>1.3157</v>
      </c>
      <c r="T30" s="148">
        <v>63</v>
      </c>
      <c r="U30" s="149">
        <v>1.5966</v>
      </c>
    </row>
    <row r="31" spans="1:21" ht="12.75">
      <c r="A31" s="10"/>
      <c r="B31" s="10"/>
      <c r="C31" s="219"/>
      <c r="D31" s="86" t="s">
        <v>513</v>
      </c>
      <c r="E31" s="156">
        <v>29136</v>
      </c>
      <c r="F31" s="155" t="s">
        <v>514</v>
      </c>
      <c r="G31" s="10">
        <f t="shared" si="0"/>
        <v>36</v>
      </c>
      <c r="H31" s="16">
        <v>11.98</v>
      </c>
      <c r="I31" s="77">
        <f t="shared" si="1"/>
        <v>12.6</v>
      </c>
      <c r="J31" s="31" t="str">
        <f t="shared" si="2"/>
        <v>7.26kg</v>
      </c>
      <c r="K31" s="77"/>
      <c r="L31" s="77"/>
      <c r="M31" s="77"/>
      <c r="N31" s="77"/>
      <c r="O31" s="77"/>
      <c r="P31" s="77"/>
      <c r="Q31" s="51">
        <v>42441</v>
      </c>
      <c r="R31" s="148">
        <v>64</v>
      </c>
      <c r="S31" s="149">
        <v>1.3382</v>
      </c>
      <c r="T31" s="148">
        <v>64</v>
      </c>
      <c r="U31" s="149">
        <v>1.6283</v>
      </c>
    </row>
    <row r="32" spans="1:21" ht="12.75">
      <c r="A32" s="10"/>
      <c r="B32" s="10"/>
      <c r="C32" s="219"/>
      <c r="D32" s="155" t="s">
        <v>139</v>
      </c>
      <c r="E32" s="156" t="s">
        <v>293</v>
      </c>
      <c r="F32" s="155" t="s">
        <v>140</v>
      </c>
      <c r="G32" s="10">
        <f t="shared" si="0"/>
        <v>69</v>
      </c>
      <c r="H32" s="16">
        <v>8.54</v>
      </c>
      <c r="I32" s="77">
        <f t="shared" si="1"/>
        <v>12.540000000000001</v>
      </c>
      <c r="J32" s="31" t="str">
        <f t="shared" si="2"/>
        <v>5kg</v>
      </c>
      <c r="K32" s="77"/>
      <c r="L32" s="77"/>
      <c r="M32" s="77"/>
      <c r="N32" s="77"/>
      <c r="O32" s="77"/>
      <c r="P32" s="77"/>
      <c r="Q32" s="51">
        <v>42441</v>
      </c>
      <c r="R32" s="359">
        <v>65</v>
      </c>
      <c r="S32" s="125">
        <v>1.3607</v>
      </c>
      <c r="T32" s="359">
        <v>65</v>
      </c>
      <c r="U32" s="125">
        <v>1.66</v>
      </c>
    </row>
    <row r="33" spans="1:21" ht="12.75">
      <c r="A33" s="10"/>
      <c r="B33" s="10"/>
      <c r="C33" s="219"/>
      <c r="D33" s="155" t="s">
        <v>204</v>
      </c>
      <c r="E33" s="156" t="s">
        <v>324</v>
      </c>
      <c r="F33" s="155" t="s">
        <v>77</v>
      </c>
      <c r="G33" s="10">
        <f t="shared" si="0"/>
        <v>85</v>
      </c>
      <c r="H33" s="16">
        <v>7.42</v>
      </c>
      <c r="I33" s="77">
        <f t="shared" si="1"/>
        <v>12.51</v>
      </c>
      <c r="J33" s="31" t="str">
        <f t="shared" si="2"/>
        <v>3kg</v>
      </c>
      <c r="K33" s="77"/>
      <c r="L33" s="77"/>
      <c r="M33" s="77"/>
      <c r="N33" s="77"/>
      <c r="O33" s="77"/>
      <c r="P33" s="77"/>
      <c r="Q33" s="51">
        <v>42441</v>
      </c>
      <c r="R33" s="148">
        <v>66</v>
      </c>
      <c r="S33" s="149">
        <v>1.3876</v>
      </c>
      <c r="T33" s="148">
        <v>66</v>
      </c>
      <c r="U33" s="149">
        <v>1.6992</v>
      </c>
    </row>
    <row r="34" spans="1:21" ht="12.75">
      <c r="A34" s="10"/>
      <c r="B34" s="10"/>
      <c r="C34" s="219"/>
      <c r="D34" s="413" t="s">
        <v>483</v>
      </c>
      <c r="E34" s="414">
        <v>23714</v>
      </c>
      <c r="F34" s="413" t="s">
        <v>484</v>
      </c>
      <c r="G34" s="10">
        <f t="shared" si="0"/>
        <v>51</v>
      </c>
      <c r="H34" s="16">
        <v>10.44</v>
      </c>
      <c r="I34" s="77">
        <f t="shared" si="1"/>
        <v>12.44</v>
      </c>
      <c r="J34" s="31" t="str">
        <f t="shared" si="2"/>
        <v>6kg</v>
      </c>
      <c r="K34" s="77"/>
      <c r="L34" s="77"/>
      <c r="M34" s="77"/>
      <c r="N34" s="77"/>
      <c r="O34" s="77"/>
      <c r="P34" s="77"/>
      <c r="Q34" s="51">
        <v>42441</v>
      </c>
      <c r="R34" s="148">
        <v>67</v>
      </c>
      <c r="S34" s="149">
        <v>1.4146</v>
      </c>
      <c r="T34" s="148">
        <v>67</v>
      </c>
      <c r="U34" s="149">
        <v>1.7384</v>
      </c>
    </row>
    <row r="35" spans="1:21" ht="12.75">
      <c r="A35" s="10"/>
      <c r="B35" s="10"/>
      <c r="C35" s="219"/>
      <c r="D35" s="155" t="s">
        <v>309</v>
      </c>
      <c r="E35" s="156" t="s">
        <v>310</v>
      </c>
      <c r="F35" s="221" t="s">
        <v>311</v>
      </c>
      <c r="G35" s="10">
        <f t="shared" si="0"/>
        <v>50</v>
      </c>
      <c r="H35" s="16">
        <v>10.55</v>
      </c>
      <c r="I35" s="77">
        <f t="shared" si="1"/>
        <v>12.36</v>
      </c>
      <c r="J35" s="31" t="str">
        <f t="shared" si="2"/>
        <v>6kg</v>
      </c>
      <c r="K35" s="77"/>
      <c r="L35" s="77"/>
      <c r="M35" s="77"/>
      <c r="N35" s="77"/>
      <c r="O35" s="77"/>
      <c r="P35" s="77"/>
      <c r="Q35" s="51">
        <v>42441</v>
      </c>
      <c r="R35" s="148">
        <v>68</v>
      </c>
      <c r="S35" s="149">
        <v>1.4415</v>
      </c>
      <c r="T35" s="148">
        <v>68</v>
      </c>
      <c r="U35" s="149">
        <v>1.7775</v>
      </c>
    </row>
    <row r="36" spans="1:21" ht="12.75">
      <c r="A36" s="10"/>
      <c r="B36" s="10"/>
      <c r="C36" s="306"/>
      <c r="D36" s="155" t="s">
        <v>358</v>
      </c>
      <c r="E36" s="156">
        <v>21851</v>
      </c>
      <c r="F36" s="221" t="s">
        <v>357</v>
      </c>
      <c r="G36" s="10">
        <f t="shared" si="0"/>
        <v>56</v>
      </c>
      <c r="H36" s="16">
        <v>9.4</v>
      </c>
      <c r="I36" s="77">
        <f t="shared" si="1"/>
        <v>12.16</v>
      </c>
      <c r="J36" s="31" t="str">
        <f t="shared" si="2"/>
        <v>6kg</v>
      </c>
      <c r="K36" s="77"/>
      <c r="L36" s="77"/>
      <c r="M36" s="77"/>
      <c r="N36" s="77"/>
      <c r="O36" s="77"/>
      <c r="P36" s="77"/>
      <c r="Q36" s="51">
        <v>42441</v>
      </c>
      <c r="R36" s="148">
        <v>69</v>
      </c>
      <c r="S36" s="149">
        <v>1.4685</v>
      </c>
      <c r="T36" s="148">
        <v>69</v>
      </c>
      <c r="U36" s="149">
        <v>1.8167</v>
      </c>
    </row>
    <row r="37" spans="1:21" ht="12.75">
      <c r="A37" s="10"/>
      <c r="B37" s="10"/>
      <c r="C37" s="219"/>
      <c r="D37" s="86" t="s">
        <v>571</v>
      </c>
      <c r="E37" s="156">
        <v>15679</v>
      </c>
      <c r="F37" s="155" t="s">
        <v>336</v>
      </c>
      <c r="G37" s="10">
        <f t="shared" si="0"/>
        <v>73</v>
      </c>
      <c r="H37" s="16">
        <v>8.96</v>
      </c>
      <c r="I37" s="77">
        <f t="shared" si="1"/>
        <v>12.11</v>
      </c>
      <c r="J37" s="31" t="str">
        <f t="shared" si="2"/>
        <v>4kg</v>
      </c>
      <c r="K37" s="77"/>
      <c r="L37" s="77"/>
      <c r="M37" s="77"/>
      <c r="N37" s="77"/>
      <c r="O37" s="77"/>
      <c r="P37" s="77"/>
      <c r="Q37" s="51">
        <v>42441</v>
      </c>
      <c r="R37" s="351">
        <v>70</v>
      </c>
      <c r="S37" s="352">
        <v>1.2806</v>
      </c>
      <c r="T37" s="359">
        <v>70</v>
      </c>
      <c r="U37" s="125">
        <v>1.8559</v>
      </c>
    </row>
    <row r="38" spans="1:21" ht="12.75">
      <c r="A38" s="10"/>
      <c r="B38" s="10"/>
      <c r="C38" s="219"/>
      <c r="D38" s="155" t="s">
        <v>129</v>
      </c>
      <c r="E38" s="156" t="s">
        <v>226</v>
      </c>
      <c r="F38" s="155" t="s">
        <v>773</v>
      </c>
      <c r="G38" s="10">
        <f t="shared" si="0"/>
        <v>59</v>
      </c>
      <c r="H38" s="16">
        <v>8.81</v>
      </c>
      <c r="I38" s="77">
        <f t="shared" si="1"/>
        <v>12.01</v>
      </c>
      <c r="J38" s="31" t="str">
        <f t="shared" si="2"/>
        <v>6kg</v>
      </c>
      <c r="K38" s="77"/>
      <c r="L38" s="77"/>
      <c r="M38" s="77"/>
      <c r="N38" s="77"/>
      <c r="O38" s="77"/>
      <c r="P38" s="77"/>
      <c r="Q38" s="51">
        <v>42441</v>
      </c>
      <c r="R38" s="353">
        <v>71</v>
      </c>
      <c r="S38" s="354">
        <v>1.3043</v>
      </c>
      <c r="T38" s="148">
        <v>71</v>
      </c>
      <c r="U38" s="149">
        <v>1.9056</v>
      </c>
    </row>
    <row r="39" spans="1:21" ht="12.75">
      <c r="A39" s="10"/>
      <c r="B39" s="10"/>
      <c r="C39" s="219"/>
      <c r="D39" s="155" t="s">
        <v>656</v>
      </c>
      <c r="E39" s="156">
        <v>18872</v>
      </c>
      <c r="F39" s="221" t="s">
        <v>266</v>
      </c>
      <c r="G39" s="10">
        <f t="shared" si="0"/>
        <v>64</v>
      </c>
      <c r="H39" s="16">
        <v>8.91</v>
      </c>
      <c r="I39" s="77">
        <f t="shared" si="1"/>
        <v>11.92</v>
      </c>
      <c r="J39" s="31" t="str">
        <f t="shared" si="2"/>
        <v>5kg</v>
      </c>
      <c r="K39" s="77"/>
      <c r="L39" s="77"/>
      <c r="M39" s="77"/>
      <c r="N39" s="77"/>
      <c r="O39" s="77"/>
      <c r="P39" s="77"/>
      <c r="Q39" s="51">
        <v>42441</v>
      </c>
      <c r="R39" s="353">
        <v>72</v>
      </c>
      <c r="S39" s="354">
        <v>1.328</v>
      </c>
      <c r="T39" s="148">
        <v>72</v>
      </c>
      <c r="U39" s="149">
        <v>1.9553</v>
      </c>
    </row>
    <row r="40" spans="1:21" ht="12.75">
      <c r="A40" s="10"/>
      <c r="B40" s="10"/>
      <c r="C40" s="226"/>
      <c r="D40" s="397" t="s">
        <v>480</v>
      </c>
      <c r="E40" s="394">
        <v>17931</v>
      </c>
      <c r="F40" s="397" t="s">
        <v>417</v>
      </c>
      <c r="G40" s="10">
        <f t="shared" si="0"/>
        <v>67</v>
      </c>
      <c r="H40" s="16">
        <v>8.36</v>
      </c>
      <c r="I40" s="77">
        <f t="shared" si="1"/>
        <v>11.82</v>
      </c>
      <c r="J40" s="31" t="str">
        <f t="shared" si="2"/>
        <v>5kg</v>
      </c>
      <c r="K40" s="77"/>
      <c r="L40" s="77"/>
      <c r="M40" s="77"/>
      <c r="N40" s="77"/>
      <c r="O40" s="77"/>
      <c r="P40" s="77"/>
      <c r="Q40" s="51">
        <v>42441</v>
      </c>
      <c r="R40" s="353">
        <v>73</v>
      </c>
      <c r="S40" s="354">
        <v>1.3517000000000001</v>
      </c>
      <c r="T40" s="148">
        <v>73</v>
      </c>
      <c r="U40" s="149">
        <v>2.0049</v>
      </c>
    </row>
    <row r="41" spans="1:21" ht="12.75">
      <c r="A41" s="10"/>
      <c r="B41" s="10"/>
      <c r="C41" s="226"/>
      <c r="D41" s="155" t="s">
        <v>526</v>
      </c>
      <c r="E41" s="156" t="s">
        <v>527</v>
      </c>
      <c r="F41" s="155" t="s">
        <v>77</v>
      </c>
      <c r="G41" s="10">
        <f t="shared" si="0"/>
        <v>81</v>
      </c>
      <c r="H41" s="16">
        <v>7.62</v>
      </c>
      <c r="I41" s="77">
        <f t="shared" si="1"/>
        <v>11.74</v>
      </c>
      <c r="J41" s="31" t="str">
        <f t="shared" si="2"/>
        <v>3kg</v>
      </c>
      <c r="K41" s="77"/>
      <c r="L41" s="77"/>
      <c r="M41" s="77"/>
      <c r="N41" s="77"/>
      <c r="O41" s="77"/>
      <c r="P41" s="77"/>
      <c r="Q41" s="51">
        <v>42441</v>
      </c>
      <c r="R41" s="353">
        <v>74</v>
      </c>
      <c r="S41" s="354">
        <v>1.3755</v>
      </c>
      <c r="T41" s="148">
        <v>74</v>
      </c>
      <c r="U41" s="149">
        <v>2.0546</v>
      </c>
    </row>
    <row r="42" spans="1:21" ht="12.75">
      <c r="A42" s="4" t="s">
        <v>64</v>
      </c>
      <c r="B42" s="6"/>
      <c r="C42" s="6"/>
      <c r="D42" s="36"/>
      <c r="E42" s="36"/>
      <c r="F42" s="36"/>
      <c r="G42" s="5"/>
      <c r="H42" s="6" t="s">
        <v>47</v>
      </c>
      <c r="I42" s="36"/>
      <c r="J42" s="78"/>
      <c r="K42" s="72"/>
      <c r="L42" s="72"/>
      <c r="M42" s="72"/>
      <c r="N42" s="72"/>
      <c r="O42" s="72"/>
      <c r="P42" s="38"/>
      <c r="Q42" s="39"/>
      <c r="R42" s="351">
        <v>75</v>
      </c>
      <c r="S42" s="352">
        <v>1.3993</v>
      </c>
      <c r="T42" s="359">
        <v>75</v>
      </c>
      <c r="U42" s="125">
        <v>1.8324</v>
      </c>
    </row>
    <row r="43" spans="1:21" ht="12.75">
      <c r="A43" s="7" t="s">
        <v>534</v>
      </c>
      <c r="B43" s="12"/>
      <c r="C43" s="111"/>
      <c r="D43" s="39"/>
      <c r="E43" s="39"/>
      <c r="F43" s="39"/>
      <c r="G43" s="8"/>
      <c r="H43" s="12" t="s">
        <v>0</v>
      </c>
      <c r="I43" s="39"/>
      <c r="J43" s="79"/>
      <c r="K43" s="68"/>
      <c r="L43" s="68"/>
      <c r="M43" s="68"/>
      <c r="N43" s="68"/>
      <c r="O43" s="68"/>
      <c r="P43" s="42"/>
      <c r="Q43" s="39"/>
      <c r="R43" s="353">
        <v>76</v>
      </c>
      <c r="S43" s="354">
        <v>1.428</v>
      </c>
      <c r="T43" s="148">
        <v>76</v>
      </c>
      <c r="U43" s="149">
        <v>1.8808</v>
      </c>
    </row>
    <row r="44" spans="1:21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80"/>
      <c r="K44" s="73"/>
      <c r="L44" s="73"/>
      <c r="M44" s="73"/>
      <c r="N44" s="73"/>
      <c r="O44" s="73"/>
      <c r="P44" s="45"/>
      <c r="Q44" s="39"/>
      <c r="R44" s="353">
        <v>77</v>
      </c>
      <c r="S44" s="354">
        <v>1.4566999999999999</v>
      </c>
      <c r="T44" s="148">
        <v>77</v>
      </c>
      <c r="U44" s="149">
        <v>1.9291</v>
      </c>
    </row>
    <row r="45" spans="1:21" ht="18">
      <c r="A45" s="466" t="s">
        <v>48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20"/>
      <c r="P45" s="20"/>
      <c r="Q45" s="17"/>
      <c r="R45" s="353">
        <v>78</v>
      </c>
      <c r="S45" s="354">
        <v>1.4853999999999998</v>
      </c>
      <c r="T45" s="148">
        <v>78</v>
      </c>
      <c r="U45" s="149">
        <v>1.9775</v>
      </c>
    </row>
    <row r="46" spans="1:21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11" t="s">
        <v>42</v>
      </c>
      <c r="P46" s="11" t="s">
        <v>43</v>
      </c>
      <c r="Q46" s="21" t="s">
        <v>6</v>
      </c>
      <c r="R46" s="353">
        <v>79</v>
      </c>
      <c r="S46" s="354">
        <v>1.5140999999999998</v>
      </c>
      <c r="T46" s="148">
        <v>79</v>
      </c>
      <c r="U46" s="149">
        <v>2.0258</v>
      </c>
    </row>
    <row r="47" spans="1:21" ht="12.75">
      <c r="A47" s="10"/>
      <c r="B47" s="10"/>
      <c r="C47" s="219"/>
      <c r="D47" s="155" t="s">
        <v>469</v>
      </c>
      <c r="E47" s="156">
        <v>15946</v>
      </c>
      <c r="F47" s="221" t="s">
        <v>470</v>
      </c>
      <c r="G47" s="10">
        <f>TRUNC((Q47-E47)/365.25)</f>
        <v>72</v>
      </c>
      <c r="H47" s="16">
        <v>7.7</v>
      </c>
      <c r="I47" s="77">
        <f>FLOOR(H47*(VLOOKUP(G47,$R$1:$S$67,2,0)),0.01)</f>
        <v>10.22</v>
      </c>
      <c r="J47" s="31" t="str">
        <f>IF(G47&lt;50,"7.26kg",IF(G47&lt;60,"6kg",IF(G47&lt;70,"5kg",IF(G47&lt;80,"4kg","3kg"))))</f>
        <v>4kg</v>
      </c>
      <c r="K47" s="77"/>
      <c r="L47" s="77"/>
      <c r="M47" s="77"/>
      <c r="N47" s="77"/>
      <c r="O47" s="77"/>
      <c r="P47" s="77"/>
      <c r="Q47" s="51">
        <v>42441</v>
      </c>
      <c r="R47" s="351">
        <v>80</v>
      </c>
      <c r="S47" s="352">
        <v>1.5053</v>
      </c>
      <c r="T47" s="359">
        <v>80</v>
      </c>
      <c r="U47" s="125">
        <v>2.0742</v>
      </c>
    </row>
    <row r="48" spans="1:21" ht="12.75">
      <c r="A48" s="10"/>
      <c r="B48" s="10"/>
      <c r="C48" s="306"/>
      <c r="D48" s="155" t="s">
        <v>108</v>
      </c>
      <c r="E48" s="156" t="s">
        <v>299</v>
      </c>
      <c r="F48" s="155" t="s">
        <v>372</v>
      </c>
      <c r="G48" s="10">
        <f>TRUNC((Q48-E48)/365.25)</f>
        <v>63</v>
      </c>
      <c r="H48" s="16">
        <v>7.76</v>
      </c>
      <c r="I48" s="77">
        <f>FLOOR(H48*(VLOOKUP(G48,$R$1:$S$67,2,0)),0.01)</f>
        <v>10.200000000000001</v>
      </c>
      <c r="J48" s="31" t="str">
        <f>IF(G48&lt;50,"7.26kg",IF(G48&lt;60,"6kg",IF(G48&lt;70,"5kg",IF(G48&lt;80,"4kg","3kg"))))</f>
        <v>5kg</v>
      </c>
      <c r="K48" s="77"/>
      <c r="L48" s="77"/>
      <c r="M48" s="77"/>
      <c r="N48" s="77"/>
      <c r="O48" s="77"/>
      <c r="P48" s="77"/>
      <c r="Q48" s="51">
        <v>42441</v>
      </c>
      <c r="R48" s="353">
        <v>81</v>
      </c>
      <c r="S48" s="354">
        <v>1.5416</v>
      </c>
      <c r="T48" s="148">
        <v>81</v>
      </c>
      <c r="U48" s="149">
        <v>2.1372</v>
      </c>
    </row>
    <row r="49" spans="1:21" ht="12.75">
      <c r="A49" s="10"/>
      <c r="B49" s="10"/>
      <c r="C49" s="219"/>
      <c r="D49" s="155" t="s">
        <v>168</v>
      </c>
      <c r="E49" s="156" t="s">
        <v>291</v>
      </c>
      <c r="F49" s="155" t="s">
        <v>292</v>
      </c>
      <c r="G49" s="10">
        <f>TRUNC((Q49-E49)/365.25)</f>
        <v>88</v>
      </c>
      <c r="H49" s="16">
        <v>5.48</v>
      </c>
      <c r="I49" s="77">
        <f>FLOOR(H49*(VLOOKUP(G49,$R$1:$S$67,2,0)),0.01)</f>
        <v>10.120000000000001</v>
      </c>
      <c r="J49" s="31" t="str">
        <f>IF(G49&lt;50,"7.26kg",IF(G49&lt;60,"6kg",IF(G49&lt;70,"5kg",IF(G49&lt;80,"4kg","3kg"))))</f>
        <v>3kg</v>
      </c>
      <c r="K49" s="77"/>
      <c r="L49" s="77"/>
      <c r="M49" s="77"/>
      <c r="N49" s="77"/>
      <c r="O49" s="77"/>
      <c r="P49" s="77"/>
      <c r="Q49" s="51">
        <v>42441</v>
      </c>
      <c r="R49" s="353">
        <v>82</v>
      </c>
      <c r="S49" s="354">
        <v>1.5779</v>
      </c>
      <c r="T49" s="148">
        <v>82</v>
      </c>
      <c r="U49" s="149">
        <v>2.2003</v>
      </c>
    </row>
    <row r="50" spans="1:21" ht="12.75">
      <c r="A50" s="10"/>
      <c r="B50" s="10"/>
      <c r="C50" s="46"/>
      <c r="D50" s="155"/>
      <c r="E50" s="156"/>
      <c r="F50" s="155"/>
      <c r="G50" s="10"/>
      <c r="H50" s="16"/>
      <c r="I50" s="77"/>
      <c r="J50" s="31"/>
      <c r="K50" s="77"/>
      <c r="L50" s="77"/>
      <c r="M50" s="77"/>
      <c r="N50" s="77"/>
      <c r="O50" s="77"/>
      <c r="P50" s="77"/>
      <c r="Q50" s="51">
        <v>42441</v>
      </c>
      <c r="R50" s="353">
        <v>83</v>
      </c>
      <c r="S50" s="354">
        <v>1.6142</v>
      </c>
      <c r="T50" s="148">
        <v>83</v>
      </c>
      <c r="U50" s="149">
        <v>2.2633</v>
      </c>
    </row>
    <row r="51" spans="1:21" ht="12.75">
      <c r="A51" s="10"/>
      <c r="B51" s="10"/>
      <c r="C51" s="219"/>
      <c r="D51" s="155"/>
      <c r="E51" s="156"/>
      <c r="F51" s="155"/>
      <c r="G51" s="10"/>
      <c r="H51" s="16"/>
      <c r="I51" s="77"/>
      <c r="J51" s="31"/>
      <c r="K51" s="77"/>
      <c r="L51" s="77"/>
      <c r="M51" s="77"/>
      <c r="N51" s="77"/>
      <c r="O51" s="77"/>
      <c r="P51" s="77"/>
      <c r="Q51" s="51">
        <v>42441</v>
      </c>
      <c r="R51" s="353">
        <v>84</v>
      </c>
      <c r="S51" s="354">
        <v>1.6504</v>
      </c>
      <c r="T51" s="148">
        <v>84</v>
      </c>
      <c r="U51" s="149">
        <v>2.3264</v>
      </c>
    </row>
    <row r="52" spans="1:21" ht="12.75">
      <c r="A52" s="10"/>
      <c r="B52" s="10"/>
      <c r="C52" s="219"/>
      <c r="D52" s="155"/>
      <c r="E52" s="156"/>
      <c r="F52" s="155"/>
      <c r="G52" s="10"/>
      <c r="H52" s="16"/>
      <c r="I52" s="77"/>
      <c r="J52" s="31"/>
      <c r="K52" s="77"/>
      <c r="L52" s="77"/>
      <c r="M52" s="77"/>
      <c r="N52" s="77"/>
      <c r="O52" s="77"/>
      <c r="P52" s="77"/>
      <c r="Q52" s="51">
        <v>42441</v>
      </c>
      <c r="R52" s="351">
        <v>85</v>
      </c>
      <c r="S52" s="352">
        <v>1.6866</v>
      </c>
      <c r="T52" s="359">
        <v>85</v>
      </c>
      <c r="U52" s="125">
        <v>2.3894</v>
      </c>
    </row>
    <row r="53" spans="1:21" ht="12.75">
      <c r="A53" s="10"/>
      <c r="B53" s="10"/>
      <c r="C53" s="46"/>
      <c r="D53" s="155"/>
      <c r="E53" s="156"/>
      <c r="F53" s="221"/>
      <c r="G53" s="10"/>
      <c r="H53" s="16"/>
      <c r="I53" s="77"/>
      <c r="J53" s="31"/>
      <c r="K53" s="77"/>
      <c r="L53" s="77"/>
      <c r="M53" s="77"/>
      <c r="N53" s="77"/>
      <c r="O53" s="77"/>
      <c r="P53" s="77"/>
      <c r="Q53" s="51">
        <v>42441</v>
      </c>
      <c r="R53" s="353">
        <v>86</v>
      </c>
      <c r="S53" s="354">
        <v>1.7400000000000002</v>
      </c>
      <c r="T53" s="148">
        <v>86</v>
      </c>
      <c r="U53" s="149">
        <v>2.475</v>
      </c>
    </row>
    <row r="54" spans="1:21" ht="12.75">
      <c r="A54" s="10"/>
      <c r="B54" s="10"/>
      <c r="C54" s="314"/>
      <c r="D54" s="155"/>
      <c r="E54" s="156"/>
      <c r="F54" s="155"/>
      <c r="G54" s="10"/>
      <c r="H54" s="16"/>
      <c r="I54" s="77"/>
      <c r="J54" s="31"/>
      <c r="K54" s="77"/>
      <c r="L54" s="77"/>
      <c r="M54" s="77"/>
      <c r="N54" s="77"/>
      <c r="O54" s="77"/>
      <c r="P54" s="77"/>
      <c r="Q54" s="51">
        <v>42441</v>
      </c>
      <c r="R54" s="353">
        <v>87</v>
      </c>
      <c r="S54" s="354">
        <v>1.7934</v>
      </c>
      <c r="T54" s="148">
        <v>87</v>
      </c>
      <c r="U54" s="149">
        <v>2.5607</v>
      </c>
    </row>
    <row r="55" spans="1:21" ht="12.75">
      <c r="A55" s="10"/>
      <c r="B55" s="10"/>
      <c r="C55" s="314"/>
      <c r="D55" s="155"/>
      <c r="E55" s="156"/>
      <c r="F55" s="221"/>
      <c r="G55" s="10"/>
      <c r="H55" s="16"/>
      <c r="I55" s="77"/>
      <c r="J55" s="31"/>
      <c r="K55" s="77"/>
      <c r="L55" s="77"/>
      <c r="M55" s="77"/>
      <c r="N55" s="77"/>
      <c r="O55" s="77"/>
      <c r="P55" s="77"/>
      <c r="Q55" s="51">
        <v>42441</v>
      </c>
      <c r="R55" s="353">
        <v>88</v>
      </c>
      <c r="S55" s="354">
        <v>1.8468</v>
      </c>
      <c r="T55" s="148">
        <v>88</v>
      </c>
      <c r="U55" s="149">
        <v>2.6463</v>
      </c>
    </row>
    <row r="56" spans="1:21" ht="12.75">
      <c r="A56" s="10"/>
      <c r="B56" s="10"/>
      <c r="C56" s="314"/>
      <c r="D56" s="222"/>
      <c r="E56" s="156"/>
      <c r="F56" s="221"/>
      <c r="G56" s="10"/>
      <c r="H56" s="16"/>
      <c r="I56" s="77"/>
      <c r="J56" s="31"/>
      <c r="K56" s="77"/>
      <c r="L56" s="77"/>
      <c r="M56" s="77"/>
      <c r="N56" s="77"/>
      <c r="O56" s="77"/>
      <c r="P56" s="77"/>
      <c r="Q56" s="51">
        <v>42441</v>
      </c>
      <c r="R56" s="353">
        <v>89</v>
      </c>
      <c r="S56" s="354">
        <v>1.9002</v>
      </c>
      <c r="T56" s="148">
        <v>89</v>
      </c>
      <c r="U56" s="149">
        <v>2.732</v>
      </c>
    </row>
    <row r="57" spans="1:21" ht="12.75">
      <c r="A57" s="10"/>
      <c r="B57" s="10"/>
      <c r="C57" s="29"/>
      <c r="D57" s="222"/>
      <c r="E57" s="398"/>
      <c r="F57" s="222"/>
      <c r="G57" s="10"/>
      <c r="H57" s="16"/>
      <c r="I57" s="77"/>
      <c r="J57" s="31"/>
      <c r="K57" s="77"/>
      <c r="L57" s="77"/>
      <c r="M57" s="77"/>
      <c r="N57" s="77"/>
      <c r="O57" s="77"/>
      <c r="P57" s="77"/>
      <c r="Q57" s="51">
        <v>42441</v>
      </c>
      <c r="R57" s="351">
        <v>90</v>
      </c>
      <c r="S57" s="352">
        <v>1.9535</v>
      </c>
      <c r="T57" s="359">
        <v>90</v>
      </c>
      <c r="U57" s="125">
        <v>2.8176</v>
      </c>
    </row>
    <row r="58" spans="1:21" ht="12.75">
      <c r="A58" s="10"/>
      <c r="B58" s="10"/>
      <c r="C58" s="314"/>
      <c r="D58" s="155"/>
      <c r="E58" s="156"/>
      <c r="F58" s="221"/>
      <c r="G58" s="10"/>
      <c r="H58" s="16"/>
      <c r="I58" s="77"/>
      <c r="J58" s="31"/>
      <c r="K58" s="77"/>
      <c r="L58" s="77"/>
      <c r="M58" s="77"/>
      <c r="N58" s="77"/>
      <c r="O58" s="77"/>
      <c r="P58" s="77"/>
      <c r="Q58" s="51">
        <v>42441</v>
      </c>
      <c r="R58" s="353">
        <v>91</v>
      </c>
      <c r="S58" s="354">
        <v>2.0437</v>
      </c>
      <c r="T58" s="148">
        <v>91</v>
      </c>
      <c r="U58" s="149">
        <v>2.9406</v>
      </c>
    </row>
    <row r="59" spans="1:21" ht="12.75">
      <c r="A59" s="10"/>
      <c r="B59" s="10"/>
      <c r="C59" s="306"/>
      <c r="D59" s="155"/>
      <c r="E59" s="156"/>
      <c r="F59" s="155"/>
      <c r="G59" s="10"/>
      <c r="H59" s="16"/>
      <c r="I59" s="77"/>
      <c r="J59" s="31"/>
      <c r="K59" s="77"/>
      <c r="L59" s="77"/>
      <c r="M59" s="77"/>
      <c r="N59" s="77"/>
      <c r="O59" s="77"/>
      <c r="P59" s="77"/>
      <c r="Q59" s="51">
        <v>42441</v>
      </c>
      <c r="R59" s="353">
        <v>92</v>
      </c>
      <c r="S59" s="354">
        <v>2.1338999999999997</v>
      </c>
      <c r="T59" s="148">
        <v>92</v>
      </c>
      <c r="U59" s="149">
        <v>3.0637</v>
      </c>
    </row>
    <row r="60" spans="1:21" ht="12.75">
      <c r="A60" s="10"/>
      <c r="B60" s="10"/>
      <c r="C60" s="314"/>
      <c r="D60" s="315"/>
      <c r="E60" s="316"/>
      <c r="F60" s="315"/>
      <c r="G60" s="10"/>
      <c r="H60" s="16"/>
      <c r="I60" s="77"/>
      <c r="J60" s="31"/>
      <c r="K60" s="77"/>
      <c r="L60" s="77"/>
      <c r="M60" s="77"/>
      <c r="N60" s="77"/>
      <c r="O60" s="77"/>
      <c r="P60" s="77"/>
      <c r="Q60" s="51">
        <v>42441</v>
      </c>
      <c r="R60" s="353">
        <v>93</v>
      </c>
      <c r="S60" s="354">
        <v>2.2240999999999995</v>
      </c>
      <c r="T60" s="148">
        <v>93</v>
      </c>
      <c r="U60" s="149">
        <v>3.1867</v>
      </c>
    </row>
    <row r="61" spans="1:21" ht="12.75">
      <c r="A61" s="10"/>
      <c r="B61" s="10"/>
      <c r="C61" s="306"/>
      <c r="D61" s="232"/>
      <c r="E61" s="233"/>
      <c r="F61" s="232"/>
      <c r="G61" s="10"/>
      <c r="H61" s="16"/>
      <c r="I61" s="77"/>
      <c r="J61" s="31"/>
      <c r="K61" s="77"/>
      <c r="L61" s="77"/>
      <c r="M61" s="77"/>
      <c r="N61" s="77"/>
      <c r="O61" s="77"/>
      <c r="P61" s="77"/>
      <c r="Q61" s="51">
        <v>42441</v>
      </c>
      <c r="R61" s="353">
        <v>94</v>
      </c>
      <c r="S61" s="354">
        <v>2.3142999999999994</v>
      </c>
      <c r="T61" s="148">
        <v>94</v>
      </c>
      <c r="U61" s="149">
        <v>3.3098</v>
      </c>
    </row>
    <row r="62" spans="1:21" ht="12.75">
      <c r="A62" s="10"/>
      <c r="B62" s="10"/>
      <c r="C62" s="219"/>
      <c r="D62" s="232"/>
      <c r="E62" s="233"/>
      <c r="F62" s="234"/>
      <c r="G62" s="10"/>
      <c r="H62" s="16"/>
      <c r="I62" s="77"/>
      <c r="J62" s="31"/>
      <c r="K62" s="77"/>
      <c r="L62" s="77"/>
      <c r="M62" s="77"/>
      <c r="N62" s="77"/>
      <c r="O62" s="77"/>
      <c r="P62" s="77"/>
      <c r="Q62" s="51">
        <v>42441</v>
      </c>
      <c r="R62" s="351">
        <v>95</v>
      </c>
      <c r="S62" s="352">
        <v>2.4044</v>
      </c>
      <c r="T62" s="359">
        <v>95</v>
      </c>
      <c r="U62" s="125">
        <v>3.4328</v>
      </c>
    </row>
    <row r="63" spans="1:21" ht="12.75">
      <c r="A63" s="10"/>
      <c r="B63" s="10"/>
      <c r="C63" s="306"/>
      <c r="D63" s="232"/>
      <c r="E63" s="233"/>
      <c r="F63" s="234"/>
      <c r="G63" s="10"/>
      <c r="H63" s="16"/>
      <c r="I63" s="77"/>
      <c r="J63" s="31"/>
      <c r="K63" s="77"/>
      <c r="L63" s="77"/>
      <c r="M63" s="77"/>
      <c r="N63" s="77"/>
      <c r="O63" s="77"/>
      <c r="P63" s="77"/>
      <c r="Q63" s="51">
        <v>42441</v>
      </c>
      <c r="R63" s="353">
        <v>96</v>
      </c>
      <c r="S63" s="354">
        <v>2.5938</v>
      </c>
      <c r="T63" s="148">
        <v>96</v>
      </c>
      <c r="U63" s="149">
        <v>3.6246</v>
      </c>
    </row>
    <row r="64" spans="1:21" ht="12.75">
      <c r="A64" s="10"/>
      <c r="B64" s="10"/>
      <c r="C64" s="306"/>
      <c r="D64" s="232"/>
      <c r="E64" s="233"/>
      <c r="F64" s="234"/>
      <c r="G64" s="10"/>
      <c r="H64" s="16"/>
      <c r="I64" s="77"/>
      <c r="J64" s="31"/>
      <c r="K64" s="77"/>
      <c r="L64" s="77"/>
      <c r="M64" s="77"/>
      <c r="N64" s="77"/>
      <c r="O64" s="77"/>
      <c r="P64" s="77"/>
      <c r="Q64" s="51">
        <v>42441</v>
      </c>
      <c r="R64" s="353">
        <v>97</v>
      </c>
      <c r="S64" s="354">
        <v>2.7832</v>
      </c>
      <c r="T64" s="148">
        <v>97</v>
      </c>
      <c r="U64" s="149">
        <v>3.8164</v>
      </c>
    </row>
    <row r="65" spans="1:21" ht="12.75">
      <c r="A65" s="10"/>
      <c r="B65" s="10"/>
      <c r="C65" s="314"/>
      <c r="D65" s="232"/>
      <c r="E65" s="233"/>
      <c r="F65" s="232"/>
      <c r="G65" s="10"/>
      <c r="H65" s="16"/>
      <c r="I65" s="77"/>
      <c r="J65" s="31"/>
      <c r="K65" s="77"/>
      <c r="L65" s="77"/>
      <c r="M65" s="77"/>
      <c r="N65" s="77"/>
      <c r="O65" s="77"/>
      <c r="P65" s="77"/>
      <c r="Q65" s="51">
        <v>42441</v>
      </c>
      <c r="R65" s="353">
        <v>98</v>
      </c>
      <c r="S65" s="354">
        <v>2.9726</v>
      </c>
      <c r="T65" s="148">
        <v>98</v>
      </c>
      <c r="U65" s="149">
        <v>4.0081</v>
      </c>
    </row>
    <row r="66" spans="1:21" ht="12.75">
      <c r="A66" s="10"/>
      <c r="B66" s="10"/>
      <c r="C66" s="46"/>
      <c r="D66" s="155"/>
      <c r="E66" s="156"/>
      <c r="F66" s="221"/>
      <c r="G66" s="10"/>
      <c r="H66" s="16"/>
      <c r="I66" s="77"/>
      <c r="J66" s="31"/>
      <c r="K66" s="77"/>
      <c r="L66" s="77"/>
      <c r="M66" s="77"/>
      <c r="N66" s="77"/>
      <c r="O66" s="77"/>
      <c r="P66" s="77"/>
      <c r="Q66" s="51">
        <v>42441</v>
      </c>
      <c r="R66" s="353">
        <v>99</v>
      </c>
      <c r="S66" s="354">
        <v>3.1619</v>
      </c>
      <c r="T66" s="148">
        <v>99</v>
      </c>
      <c r="U66" s="149">
        <v>4.1999</v>
      </c>
    </row>
    <row r="67" spans="1:21" ht="12.75">
      <c r="A67" s="10"/>
      <c r="B67" s="10"/>
      <c r="C67" s="100"/>
      <c r="D67" s="86"/>
      <c r="E67" s="156"/>
      <c r="F67" s="155"/>
      <c r="G67" s="10"/>
      <c r="H67" s="16"/>
      <c r="I67" s="77"/>
      <c r="J67" s="31"/>
      <c r="K67" s="77"/>
      <c r="L67" s="77"/>
      <c r="M67" s="77"/>
      <c r="N67" s="77"/>
      <c r="O67" s="77"/>
      <c r="P67" s="77"/>
      <c r="Q67" s="51">
        <v>42441</v>
      </c>
      <c r="R67" s="351">
        <v>100</v>
      </c>
      <c r="S67" s="352">
        <v>3.3512</v>
      </c>
      <c r="T67" s="359">
        <v>100</v>
      </c>
      <c r="U67" s="125">
        <v>4.3917</v>
      </c>
    </row>
    <row r="68" spans="1:17" ht="12.75">
      <c r="A68" s="10"/>
      <c r="B68" s="10"/>
      <c r="C68" s="46"/>
      <c r="D68" s="155"/>
      <c r="E68" s="156"/>
      <c r="F68" s="222"/>
      <c r="G68" s="10"/>
      <c r="H68" s="16"/>
      <c r="I68" s="77"/>
      <c r="J68" s="31"/>
      <c r="K68" s="77"/>
      <c r="L68" s="77"/>
      <c r="M68" s="77"/>
      <c r="N68" s="77"/>
      <c r="O68" s="77"/>
      <c r="P68" s="77"/>
      <c r="Q68" s="51">
        <v>42441</v>
      </c>
    </row>
    <row r="69" spans="1:17" ht="12.75">
      <c r="A69" s="10"/>
      <c r="B69" s="10"/>
      <c r="C69" s="314"/>
      <c r="D69" s="155"/>
      <c r="E69" s="156"/>
      <c r="F69" s="155"/>
      <c r="G69" s="10"/>
      <c r="H69" s="16"/>
      <c r="I69" s="77"/>
      <c r="J69" s="31"/>
      <c r="K69" s="77"/>
      <c r="L69" s="77"/>
      <c r="M69" s="77"/>
      <c r="N69" s="77"/>
      <c r="O69" s="77"/>
      <c r="P69" s="77"/>
      <c r="Q69" s="51">
        <v>42441</v>
      </c>
    </row>
    <row r="70" spans="1:17" ht="12.75">
      <c r="A70" s="10"/>
      <c r="B70" s="10"/>
      <c r="C70" s="219"/>
      <c r="D70" s="155"/>
      <c r="E70" s="156"/>
      <c r="F70" s="155"/>
      <c r="G70" s="10"/>
      <c r="H70" s="16"/>
      <c r="I70" s="77"/>
      <c r="J70" s="31"/>
      <c r="K70" s="77"/>
      <c r="L70" s="77"/>
      <c r="M70" s="77"/>
      <c r="N70" s="77"/>
      <c r="O70" s="77"/>
      <c r="P70" s="77"/>
      <c r="Q70" s="51">
        <v>42441</v>
      </c>
    </row>
    <row r="71" spans="1:17" ht="12.75">
      <c r="A71" s="10"/>
      <c r="B71" s="10"/>
      <c r="C71" s="46"/>
      <c r="D71" s="232"/>
      <c r="E71" s="233"/>
      <c r="F71" s="232"/>
      <c r="G71" s="10"/>
      <c r="H71" s="16"/>
      <c r="I71" s="77"/>
      <c r="J71" s="31"/>
      <c r="K71" s="77"/>
      <c r="L71" s="77"/>
      <c r="M71" s="77"/>
      <c r="N71" s="77"/>
      <c r="O71" s="77"/>
      <c r="P71" s="77"/>
      <c r="Q71" s="51">
        <v>42441</v>
      </c>
    </row>
    <row r="72" spans="1:17" ht="12.75">
      <c r="A72" s="10"/>
      <c r="B72" s="10"/>
      <c r="C72" s="46"/>
      <c r="D72" s="232"/>
      <c r="E72" s="233"/>
      <c r="F72" s="232"/>
      <c r="G72" s="10"/>
      <c r="H72" s="16"/>
      <c r="I72" s="77"/>
      <c r="J72" s="31"/>
      <c r="K72" s="77"/>
      <c r="L72" s="77"/>
      <c r="M72" s="77"/>
      <c r="N72" s="77"/>
      <c r="O72" s="77"/>
      <c r="P72" s="77"/>
      <c r="Q72" s="51">
        <v>42441</v>
      </c>
    </row>
    <row r="73" spans="1:17" ht="12.75">
      <c r="A73" s="10"/>
      <c r="B73" s="10"/>
      <c r="C73" s="46"/>
      <c r="D73" s="232"/>
      <c r="E73" s="233"/>
      <c r="F73" s="234"/>
      <c r="G73" s="10"/>
      <c r="H73" s="16"/>
      <c r="I73" s="77"/>
      <c r="J73" s="31"/>
      <c r="K73" s="77"/>
      <c r="L73" s="77"/>
      <c r="M73" s="77"/>
      <c r="N73" s="77"/>
      <c r="O73" s="77"/>
      <c r="P73" s="77"/>
      <c r="Q73" s="51">
        <v>42441</v>
      </c>
    </row>
    <row r="74" spans="1:17" ht="12.75">
      <c r="A74" s="10"/>
      <c r="B74" s="10"/>
      <c r="C74" s="306"/>
      <c r="D74" s="232"/>
      <c r="E74" s="233"/>
      <c r="F74" s="232"/>
      <c r="G74" s="10"/>
      <c r="H74" s="16"/>
      <c r="I74" s="77"/>
      <c r="J74" s="31"/>
      <c r="K74" s="77"/>
      <c r="L74" s="77"/>
      <c r="M74" s="77"/>
      <c r="N74" s="77"/>
      <c r="O74" s="77"/>
      <c r="P74" s="77"/>
      <c r="Q74" s="51">
        <v>42441</v>
      </c>
    </row>
    <row r="75" spans="1:17" ht="12.75">
      <c r="A75" s="10"/>
      <c r="B75" s="10"/>
      <c r="C75" s="314"/>
      <c r="D75" s="232"/>
      <c r="E75" s="233"/>
      <c r="F75" s="232"/>
      <c r="G75" s="10"/>
      <c r="H75" s="16"/>
      <c r="I75" s="77"/>
      <c r="J75" s="31"/>
      <c r="K75" s="77"/>
      <c r="L75" s="77"/>
      <c r="M75" s="77"/>
      <c r="N75" s="77"/>
      <c r="O75" s="77"/>
      <c r="P75" s="77"/>
      <c r="Q75" s="51">
        <v>42441</v>
      </c>
    </row>
    <row r="76" spans="1:17" ht="12.75">
      <c r="A76" s="10"/>
      <c r="B76" s="10"/>
      <c r="C76" s="46"/>
      <c r="D76" s="232"/>
      <c r="E76" s="233"/>
      <c r="F76" s="232"/>
      <c r="G76" s="10"/>
      <c r="H76" s="16"/>
      <c r="I76" s="77"/>
      <c r="J76" s="31"/>
      <c r="K76" s="77"/>
      <c r="L76" s="77"/>
      <c r="M76" s="77"/>
      <c r="N76" s="77"/>
      <c r="O76" s="77"/>
      <c r="P76" s="77"/>
      <c r="Q76" s="51">
        <v>42441</v>
      </c>
    </row>
    <row r="77" spans="1:17" ht="12.75">
      <c r="A77" s="10"/>
      <c r="B77" s="10"/>
      <c r="C77" s="15"/>
      <c r="D77" s="155"/>
      <c r="E77" s="156"/>
      <c r="F77" s="155"/>
      <c r="G77" s="10"/>
      <c r="H77" s="16"/>
      <c r="I77" s="77"/>
      <c r="J77" s="31"/>
      <c r="K77" s="77"/>
      <c r="L77" s="77"/>
      <c r="M77" s="77"/>
      <c r="N77" s="77"/>
      <c r="O77" s="77"/>
      <c r="P77" s="77"/>
      <c r="Q77" s="51">
        <v>42441</v>
      </c>
    </row>
    <row r="78" spans="1:17" ht="12.75">
      <c r="A78" s="10"/>
      <c r="B78" s="10"/>
      <c r="C78" s="46"/>
      <c r="D78" s="155"/>
      <c r="E78" s="156"/>
      <c r="F78" s="155"/>
      <c r="G78" s="10"/>
      <c r="H78" s="16"/>
      <c r="I78" s="77"/>
      <c r="J78" s="31"/>
      <c r="K78" s="77"/>
      <c r="L78" s="77"/>
      <c r="M78" s="77"/>
      <c r="N78" s="77"/>
      <c r="O78" s="77"/>
      <c r="P78" s="77"/>
      <c r="Q78" s="51">
        <v>42441</v>
      </c>
    </row>
    <row r="79" spans="1:17" ht="12.75">
      <c r="A79" s="10"/>
      <c r="B79" s="10"/>
      <c r="C79" s="15"/>
      <c r="D79" s="155"/>
      <c r="E79" s="156"/>
      <c r="F79" s="155"/>
      <c r="G79" s="10"/>
      <c r="H79" s="16"/>
      <c r="I79" s="77"/>
      <c r="J79" s="31"/>
      <c r="K79" s="77"/>
      <c r="L79" s="77"/>
      <c r="M79" s="77"/>
      <c r="N79" s="77"/>
      <c r="O79" s="77"/>
      <c r="P79" s="77"/>
      <c r="Q79" s="51">
        <v>42441</v>
      </c>
    </row>
    <row r="80" spans="1:17" ht="12.75">
      <c r="A80" s="10"/>
      <c r="B80" s="10"/>
      <c r="C80" s="15"/>
      <c r="D80" s="155"/>
      <c r="E80" s="156"/>
      <c r="F80" s="155"/>
      <c r="G80" s="10"/>
      <c r="H80" s="16"/>
      <c r="I80" s="77"/>
      <c r="J80" s="31"/>
      <c r="K80" s="77"/>
      <c r="L80" s="77"/>
      <c r="M80" s="77"/>
      <c r="N80" s="77"/>
      <c r="O80" s="77"/>
      <c r="P80" s="77"/>
      <c r="Q80" s="51">
        <v>42441</v>
      </c>
    </row>
    <row r="81" spans="1:17" ht="12.75">
      <c r="A81" s="10"/>
      <c r="B81" s="10"/>
      <c r="C81" s="219"/>
      <c r="D81" s="155"/>
      <c r="E81" s="156"/>
      <c r="F81" s="155"/>
      <c r="G81" s="10"/>
      <c r="H81" s="16"/>
      <c r="I81" s="77"/>
      <c r="J81" s="31"/>
      <c r="K81" s="77"/>
      <c r="L81" s="77"/>
      <c r="M81" s="77"/>
      <c r="N81" s="77"/>
      <c r="O81" s="77"/>
      <c r="P81" s="77"/>
      <c r="Q81" s="51">
        <v>42441</v>
      </c>
    </row>
    <row r="82" spans="1:17" ht="12.75">
      <c r="A82" s="10"/>
      <c r="B82" s="10"/>
      <c r="C82" s="100"/>
      <c r="D82" s="155"/>
      <c r="E82" s="156"/>
      <c r="F82" s="155"/>
      <c r="G82" s="10"/>
      <c r="H82" s="16"/>
      <c r="I82" s="77"/>
      <c r="J82" s="31"/>
      <c r="K82" s="77"/>
      <c r="L82" s="77"/>
      <c r="M82" s="77"/>
      <c r="N82" s="77"/>
      <c r="O82" s="77"/>
      <c r="P82" s="77"/>
      <c r="Q82" s="51">
        <v>42441</v>
      </c>
    </row>
    <row r="83" spans="1:17" ht="12.75">
      <c r="A83" s="4" t="s">
        <v>64</v>
      </c>
      <c r="B83" s="6"/>
      <c r="C83" s="6"/>
      <c r="D83" s="36"/>
      <c r="E83" s="36"/>
      <c r="F83" s="36"/>
      <c r="G83" s="5"/>
      <c r="H83" s="6" t="s">
        <v>47</v>
      </c>
      <c r="I83" s="36"/>
      <c r="J83" s="78"/>
      <c r="K83" s="72"/>
      <c r="L83" s="72"/>
      <c r="M83" s="72"/>
      <c r="N83" s="72"/>
      <c r="O83" s="72"/>
      <c r="P83" s="38"/>
      <c r="Q83" s="39"/>
    </row>
    <row r="84" spans="1:17" ht="12.75">
      <c r="A84" s="7" t="s">
        <v>534</v>
      </c>
      <c r="B84" s="12"/>
      <c r="C84" s="111"/>
      <c r="D84" s="39"/>
      <c r="E84" s="39"/>
      <c r="F84" s="39"/>
      <c r="G84" s="8"/>
      <c r="H84" s="12" t="s">
        <v>10</v>
      </c>
      <c r="I84" s="39"/>
      <c r="J84" s="79"/>
      <c r="K84" s="68"/>
      <c r="L84" s="68"/>
      <c r="M84" s="68"/>
      <c r="N84" s="68"/>
      <c r="O84" s="68"/>
      <c r="P84" s="42"/>
      <c r="Q84" s="39"/>
    </row>
    <row r="85" spans="1:17" ht="12.75">
      <c r="A85" s="9" t="s">
        <v>193</v>
      </c>
      <c r="B85" s="1"/>
      <c r="C85" s="1"/>
      <c r="D85" s="43"/>
      <c r="E85" s="43"/>
      <c r="F85" s="43"/>
      <c r="G85" s="3"/>
      <c r="H85" s="1"/>
      <c r="I85" s="43"/>
      <c r="J85" s="80"/>
      <c r="K85" s="73"/>
      <c r="L85" s="73"/>
      <c r="M85" s="73"/>
      <c r="N85" s="73"/>
      <c r="O85" s="73"/>
      <c r="P85" s="45"/>
      <c r="Q85" s="39"/>
    </row>
    <row r="86" spans="1:17" ht="18">
      <c r="A86" s="466" t="s">
        <v>49</v>
      </c>
      <c r="B86" s="466"/>
      <c r="C86" s="466"/>
      <c r="D86" s="466"/>
      <c r="E86" s="466"/>
      <c r="F86" s="466"/>
      <c r="G86" s="466"/>
      <c r="H86" s="466"/>
      <c r="I86" s="466"/>
      <c r="J86" s="466"/>
      <c r="K86" s="20"/>
      <c r="L86" s="20"/>
      <c r="M86" s="20"/>
      <c r="N86" s="20"/>
      <c r="O86" s="20"/>
      <c r="P86" s="20"/>
      <c r="Q86" s="19"/>
    </row>
    <row r="87" spans="1:17" ht="12.75">
      <c r="A87" s="10" t="s">
        <v>2</v>
      </c>
      <c r="B87" s="10" t="s">
        <v>29</v>
      </c>
      <c r="C87" s="10" t="s">
        <v>30</v>
      </c>
      <c r="D87" s="10" t="s">
        <v>3</v>
      </c>
      <c r="E87" s="10" t="s">
        <v>4</v>
      </c>
      <c r="F87" s="10" t="s">
        <v>5</v>
      </c>
      <c r="G87" s="10" t="s">
        <v>1</v>
      </c>
      <c r="H87" s="10" t="s">
        <v>7</v>
      </c>
      <c r="I87" s="10" t="s">
        <v>28</v>
      </c>
      <c r="J87" s="11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11" t="s">
        <v>42</v>
      </c>
      <c r="P87" s="11" t="s">
        <v>43</v>
      </c>
      <c r="Q87" s="21" t="s">
        <v>6</v>
      </c>
    </row>
    <row r="88" spans="1:17" ht="12.75">
      <c r="A88" s="10"/>
      <c r="B88" s="10"/>
      <c r="C88" s="306">
        <v>10</v>
      </c>
      <c r="D88" s="183" t="s">
        <v>109</v>
      </c>
      <c r="E88" s="184" t="s">
        <v>328</v>
      </c>
      <c r="F88" s="183" t="s">
        <v>92</v>
      </c>
      <c r="G88" s="10">
        <f aca="true" t="shared" si="3" ref="G88:G101">TRUNC((Q88-E88)/365.25)</f>
        <v>68</v>
      </c>
      <c r="H88" s="16">
        <v>8.7</v>
      </c>
      <c r="I88" s="77">
        <f aca="true" t="shared" si="4" ref="I88:I101">FLOOR(H88*(VLOOKUP(G88,$T$1:$U$67,2,0)),0.01)</f>
        <v>15.46</v>
      </c>
      <c r="J88" s="31" t="str">
        <f aca="true" t="shared" si="5" ref="J88:J101">IF(G88&lt;50,"4kg",IF(G88&lt;75,"3kg","2kg"))</f>
        <v>3kg</v>
      </c>
      <c r="K88" s="77"/>
      <c r="L88" s="77"/>
      <c r="M88" s="77"/>
      <c r="N88" s="77"/>
      <c r="O88" s="77"/>
      <c r="P88" s="77"/>
      <c r="Q88" s="51">
        <v>42441</v>
      </c>
    </row>
    <row r="89" spans="1:17" ht="12.75">
      <c r="A89" s="10"/>
      <c r="B89" s="10"/>
      <c r="C89" s="260" t="s">
        <v>490</v>
      </c>
      <c r="D89" s="183" t="s">
        <v>446</v>
      </c>
      <c r="E89" s="184">
        <v>22209</v>
      </c>
      <c r="F89" s="225" t="s">
        <v>92</v>
      </c>
      <c r="G89" s="10">
        <f t="shared" si="3"/>
        <v>55</v>
      </c>
      <c r="H89" s="16">
        <v>10.15</v>
      </c>
      <c r="I89" s="77">
        <f t="shared" si="4"/>
        <v>13.91</v>
      </c>
      <c r="J89" s="31" t="str">
        <f t="shared" si="5"/>
        <v>3kg</v>
      </c>
      <c r="K89" s="77"/>
      <c r="L89" s="77"/>
      <c r="M89" s="77"/>
      <c r="N89" s="77"/>
      <c r="O89" s="77"/>
      <c r="P89" s="77"/>
      <c r="Q89" s="51">
        <v>42441</v>
      </c>
    </row>
    <row r="90" spans="1:17" ht="12.75">
      <c r="A90" s="10"/>
      <c r="B90" s="10"/>
      <c r="C90" s="15" t="s">
        <v>418</v>
      </c>
      <c r="D90" s="183" t="s">
        <v>384</v>
      </c>
      <c r="E90" s="184" t="s">
        <v>385</v>
      </c>
      <c r="F90" s="183" t="s">
        <v>386</v>
      </c>
      <c r="G90" s="10">
        <f t="shared" si="3"/>
        <v>71</v>
      </c>
      <c r="H90" s="16">
        <v>7.21</v>
      </c>
      <c r="I90" s="77">
        <f t="shared" si="4"/>
        <v>13.73</v>
      </c>
      <c r="J90" s="31" t="str">
        <f t="shared" si="5"/>
        <v>3kg</v>
      </c>
      <c r="K90" s="77"/>
      <c r="L90" s="77"/>
      <c r="M90" s="77"/>
      <c r="N90" s="77"/>
      <c r="O90" s="77"/>
      <c r="P90" s="77"/>
      <c r="Q90" s="51">
        <v>42441</v>
      </c>
    </row>
    <row r="91" spans="1:17" ht="12.75">
      <c r="A91" s="10"/>
      <c r="B91" s="10"/>
      <c r="C91" s="306">
        <v>8.04</v>
      </c>
      <c r="D91" s="407" t="s">
        <v>525</v>
      </c>
      <c r="E91" s="408">
        <v>18172</v>
      </c>
      <c r="F91" s="407" t="s">
        <v>336</v>
      </c>
      <c r="G91" s="10">
        <f t="shared" si="3"/>
        <v>66</v>
      </c>
      <c r="H91" s="16">
        <v>8</v>
      </c>
      <c r="I91" s="77">
        <f t="shared" si="4"/>
        <v>13.59</v>
      </c>
      <c r="J91" s="31" t="str">
        <f t="shared" si="5"/>
        <v>3kg</v>
      </c>
      <c r="K91" s="77"/>
      <c r="L91" s="77"/>
      <c r="M91" s="77"/>
      <c r="N91" s="77"/>
      <c r="O91" s="77"/>
      <c r="P91" s="77"/>
      <c r="Q91" s="51">
        <v>42441</v>
      </c>
    </row>
    <row r="92" spans="1:17" ht="12.75">
      <c r="A92" s="10"/>
      <c r="B92" s="10"/>
      <c r="C92" s="306">
        <v>9.14</v>
      </c>
      <c r="D92" s="183" t="s">
        <v>78</v>
      </c>
      <c r="E92" s="184" t="s">
        <v>327</v>
      </c>
      <c r="F92" s="227" t="s">
        <v>79</v>
      </c>
      <c r="G92" s="10">
        <f t="shared" si="3"/>
        <v>61</v>
      </c>
      <c r="H92" s="16">
        <v>8.83</v>
      </c>
      <c r="I92" s="77">
        <f t="shared" si="4"/>
        <v>13.530000000000001</v>
      </c>
      <c r="J92" s="31" t="str">
        <f t="shared" si="5"/>
        <v>3kg</v>
      </c>
      <c r="K92" s="77"/>
      <c r="L92" s="77"/>
      <c r="M92" s="77"/>
      <c r="N92" s="77"/>
      <c r="O92" s="77"/>
      <c r="P92" s="77"/>
      <c r="Q92" s="51">
        <v>42441</v>
      </c>
    </row>
    <row r="93" spans="1:17" ht="12.75">
      <c r="A93" s="10"/>
      <c r="B93" s="10"/>
      <c r="C93" s="15" t="s">
        <v>557</v>
      </c>
      <c r="D93" s="369" t="s">
        <v>457</v>
      </c>
      <c r="E93" s="370" t="s">
        <v>458</v>
      </c>
      <c r="F93" s="369" t="s">
        <v>387</v>
      </c>
      <c r="G93" s="10">
        <f t="shared" si="3"/>
        <v>79</v>
      </c>
      <c r="H93" s="16">
        <v>6.6</v>
      </c>
      <c r="I93" s="77">
        <f t="shared" si="4"/>
        <v>13.370000000000001</v>
      </c>
      <c r="J93" s="31" t="str">
        <f t="shared" si="5"/>
        <v>2kg</v>
      </c>
      <c r="K93" s="77"/>
      <c r="L93" s="77"/>
      <c r="M93" s="77"/>
      <c r="N93" s="77"/>
      <c r="O93" s="77"/>
      <c r="P93" s="77"/>
      <c r="Q93" s="51">
        <v>42441</v>
      </c>
    </row>
    <row r="94" spans="1:17" ht="12.75">
      <c r="A94" s="10"/>
      <c r="B94" s="10"/>
      <c r="C94" s="15" t="s">
        <v>397</v>
      </c>
      <c r="D94" s="183" t="s">
        <v>122</v>
      </c>
      <c r="E94" s="184" t="s">
        <v>330</v>
      </c>
      <c r="F94" s="183" t="s">
        <v>123</v>
      </c>
      <c r="G94" s="10">
        <f t="shared" si="3"/>
        <v>57</v>
      </c>
      <c r="H94" s="16">
        <v>8.95</v>
      </c>
      <c r="I94" s="77">
        <f t="shared" si="4"/>
        <v>12.73</v>
      </c>
      <c r="J94" s="31" t="str">
        <f t="shared" si="5"/>
        <v>3kg</v>
      </c>
      <c r="K94" s="77"/>
      <c r="L94" s="77"/>
      <c r="M94" s="77"/>
      <c r="N94" s="77"/>
      <c r="O94" s="77"/>
      <c r="P94" s="77"/>
      <c r="Q94" s="51">
        <v>42441</v>
      </c>
    </row>
    <row r="95" spans="1:17" ht="12.75">
      <c r="A95" s="10"/>
      <c r="B95" s="10"/>
      <c r="C95" s="306"/>
      <c r="D95" s="183" t="s">
        <v>201</v>
      </c>
      <c r="E95" s="184" t="s">
        <v>325</v>
      </c>
      <c r="F95" s="225" t="s">
        <v>326</v>
      </c>
      <c r="G95" s="10">
        <f t="shared" si="3"/>
        <v>65</v>
      </c>
      <c r="H95" s="16">
        <v>7.09</v>
      </c>
      <c r="I95" s="77">
        <f t="shared" si="4"/>
        <v>11.76</v>
      </c>
      <c r="J95" s="31" t="str">
        <f t="shared" si="5"/>
        <v>3kg</v>
      </c>
      <c r="K95" s="77"/>
      <c r="L95" s="77"/>
      <c r="M95" s="77"/>
      <c r="N95" s="77"/>
      <c r="O95" s="77"/>
      <c r="P95" s="77"/>
      <c r="Q95" s="51">
        <v>42441</v>
      </c>
    </row>
    <row r="96" spans="1:17" ht="12.75">
      <c r="A96" s="10"/>
      <c r="B96" s="10"/>
      <c r="C96" s="271">
        <v>10.11</v>
      </c>
      <c r="D96" s="227" t="s">
        <v>618</v>
      </c>
      <c r="E96" s="390">
        <v>25970</v>
      </c>
      <c r="F96" s="227" t="s">
        <v>619</v>
      </c>
      <c r="G96" s="10">
        <f t="shared" si="3"/>
        <v>45</v>
      </c>
      <c r="H96" s="16">
        <v>9.59</v>
      </c>
      <c r="I96" s="77">
        <f t="shared" si="4"/>
        <v>11.450000000000001</v>
      </c>
      <c r="J96" s="31" t="str">
        <f t="shared" si="5"/>
        <v>4kg</v>
      </c>
      <c r="K96" s="77"/>
      <c r="L96" s="77"/>
      <c r="M96" s="77"/>
      <c r="N96" s="77"/>
      <c r="O96" s="77"/>
      <c r="P96" s="77"/>
      <c r="Q96" s="51">
        <v>42441</v>
      </c>
    </row>
    <row r="97" spans="1:17" ht="12.75">
      <c r="A97" s="10"/>
      <c r="B97" s="10"/>
      <c r="C97" s="260" t="s">
        <v>507</v>
      </c>
      <c r="D97" s="183" t="s">
        <v>505</v>
      </c>
      <c r="E97" s="184" t="s">
        <v>506</v>
      </c>
      <c r="F97" s="410" t="s">
        <v>96</v>
      </c>
      <c r="G97" s="10">
        <f t="shared" si="3"/>
        <v>45</v>
      </c>
      <c r="H97" s="16">
        <v>9.33</v>
      </c>
      <c r="I97" s="77">
        <f t="shared" si="4"/>
        <v>11.14</v>
      </c>
      <c r="J97" s="31" t="str">
        <f t="shared" si="5"/>
        <v>4kg</v>
      </c>
      <c r="K97" s="77"/>
      <c r="L97" s="77"/>
      <c r="M97" s="77"/>
      <c r="N97" s="77"/>
      <c r="O97" s="77"/>
      <c r="P97" s="77"/>
      <c r="Q97" s="51">
        <v>42441</v>
      </c>
    </row>
    <row r="98" spans="1:17" ht="12.75">
      <c r="A98" s="10"/>
      <c r="B98" s="10"/>
      <c r="C98" s="306">
        <v>9</v>
      </c>
      <c r="D98" s="183" t="s">
        <v>105</v>
      </c>
      <c r="E98" s="184" t="s">
        <v>283</v>
      </c>
      <c r="F98" s="183" t="s">
        <v>284</v>
      </c>
      <c r="G98" s="10">
        <f t="shared" si="3"/>
        <v>66</v>
      </c>
      <c r="H98" s="16">
        <v>6.1</v>
      </c>
      <c r="I98" s="77">
        <f t="shared" si="4"/>
        <v>10.36</v>
      </c>
      <c r="J98" s="31" t="str">
        <f t="shared" si="5"/>
        <v>3kg</v>
      </c>
      <c r="K98" s="77"/>
      <c r="L98" s="77"/>
      <c r="M98" s="77"/>
      <c r="N98" s="77"/>
      <c r="O98" s="77"/>
      <c r="P98" s="77"/>
      <c r="Q98" s="51">
        <v>42441</v>
      </c>
    </row>
    <row r="99" spans="1:17" ht="12.75">
      <c r="A99" s="10"/>
      <c r="B99" s="10"/>
      <c r="C99" s="260" t="s">
        <v>568</v>
      </c>
      <c r="D99" s="367" t="s">
        <v>566</v>
      </c>
      <c r="E99" s="368">
        <v>27789</v>
      </c>
      <c r="F99" s="367" t="s">
        <v>567</v>
      </c>
      <c r="G99" s="10">
        <f t="shared" si="3"/>
        <v>40</v>
      </c>
      <c r="H99" s="16">
        <v>9.19</v>
      </c>
      <c r="I99" s="77">
        <f t="shared" si="4"/>
        <v>10.200000000000001</v>
      </c>
      <c r="J99" s="31" t="str">
        <f t="shared" si="5"/>
        <v>4kg</v>
      </c>
      <c r="K99" s="77"/>
      <c r="L99" s="77"/>
      <c r="M99" s="77"/>
      <c r="N99" s="77"/>
      <c r="O99" s="77"/>
      <c r="P99" s="77"/>
      <c r="Q99" s="51">
        <v>42441</v>
      </c>
    </row>
    <row r="100" spans="1:17" ht="12.75">
      <c r="A100" s="10"/>
      <c r="B100" s="10"/>
      <c r="C100" s="274">
        <v>8.65</v>
      </c>
      <c r="D100" s="183" t="s">
        <v>443</v>
      </c>
      <c r="E100" s="184">
        <v>24462</v>
      </c>
      <c r="F100" s="225" t="s">
        <v>100</v>
      </c>
      <c r="G100" s="10">
        <f t="shared" si="3"/>
        <v>49</v>
      </c>
      <c r="H100" s="16">
        <v>7.95</v>
      </c>
      <c r="I100" s="77">
        <f t="shared" si="4"/>
        <v>10.11</v>
      </c>
      <c r="J100" s="31" t="str">
        <f t="shared" si="5"/>
        <v>4kg</v>
      </c>
      <c r="K100" s="77"/>
      <c r="L100" s="77"/>
      <c r="M100" s="77"/>
      <c r="N100" s="77"/>
      <c r="O100" s="77"/>
      <c r="P100" s="77"/>
      <c r="Q100" s="51">
        <v>42441</v>
      </c>
    </row>
    <row r="101" spans="1:17" ht="12.75">
      <c r="A101" s="10"/>
      <c r="B101" s="10"/>
      <c r="C101" s="270"/>
      <c r="D101" s="183" t="s">
        <v>508</v>
      </c>
      <c r="E101" s="184">
        <v>26021</v>
      </c>
      <c r="F101" s="225" t="s">
        <v>85</v>
      </c>
      <c r="G101" s="10">
        <f t="shared" si="3"/>
        <v>44</v>
      </c>
      <c r="H101" s="16">
        <v>6.43</v>
      </c>
      <c r="I101" s="77">
        <f t="shared" si="4"/>
        <v>7.57</v>
      </c>
      <c r="J101" s="31" t="str">
        <f t="shared" si="5"/>
        <v>4kg</v>
      </c>
      <c r="K101" s="77"/>
      <c r="L101" s="77"/>
      <c r="M101" s="77"/>
      <c r="N101" s="77"/>
      <c r="O101" s="77"/>
      <c r="P101" s="77"/>
      <c r="Q101" s="51">
        <v>42441</v>
      </c>
    </row>
    <row r="102" spans="1:17" ht="12.75">
      <c r="A102" s="10"/>
      <c r="B102" s="10"/>
      <c r="C102" s="260"/>
      <c r="D102" s="318"/>
      <c r="E102" s="319"/>
      <c r="F102" s="320"/>
      <c r="G102" s="10"/>
      <c r="H102" s="16"/>
      <c r="I102" s="77"/>
      <c r="J102" s="31"/>
      <c r="K102" s="77"/>
      <c r="L102" s="77"/>
      <c r="M102" s="77"/>
      <c r="N102" s="77"/>
      <c r="O102" s="77"/>
      <c r="P102" s="77"/>
      <c r="Q102" s="51">
        <v>42441</v>
      </c>
    </row>
    <row r="103" spans="1:17" ht="12.75">
      <c r="A103" s="10"/>
      <c r="B103" s="10"/>
      <c r="C103" s="270"/>
      <c r="D103" s="318"/>
      <c r="E103" s="319"/>
      <c r="F103" s="320"/>
      <c r="G103" s="10"/>
      <c r="H103" s="16"/>
      <c r="I103" s="77"/>
      <c r="J103" s="31"/>
      <c r="K103" s="77"/>
      <c r="L103" s="77"/>
      <c r="M103" s="77"/>
      <c r="N103" s="77"/>
      <c r="O103" s="77"/>
      <c r="P103" s="77"/>
      <c r="Q103" s="51">
        <v>42441</v>
      </c>
    </row>
    <row r="104" spans="1:17" ht="12.75">
      <c r="A104" s="10"/>
      <c r="B104" s="10"/>
      <c r="C104" s="306"/>
      <c r="D104" s="318"/>
      <c r="E104" s="319"/>
      <c r="F104" s="321"/>
      <c r="G104" s="10"/>
      <c r="H104" s="16"/>
      <c r="I104" s="77"/>
      <c r="J104" s="31"/>
      <c r="K104" s="77"/>
      <c r="L104" s="77"/>
      <c r="M104" s="77"/>
      <c r="N104" s="77"/>
      <c r="O104" s="77"/>
      <c r="P104" s="77"/>
      <c r="Q104" s="51">
        <v>42441</v>
      </c>
    </row>
    <row r="105" spans="1:17" ht="12.75">
      <c r="A105" s="10"/>
      <c r="B105" s="10"/>
      <c r="C105" s="306"/>
      <c r="D105" s="183"/>
      <c r="E105" s="184"/>
      <c r="F105" s="227"/>
      <c r="G105" s="10"/>
      <c r="H105" s="16"/>
      <c r="I105" s="77"/>
      <c r="J105" s="31"/>
      <c r="K105" s="77"/>
      <c r="L105" s="77"/>
      <c r="M105" s="77"/>
      <c r="N105" s="77"/>
      <c r="O105" s="77"/>
      <c r="P105" s="77"/>
      <c r="Q105" s="51">
        <v>42441</v>
      </c>
    </row>
    <row r="106" spans="1:17" ht="12.75">
      <c r="A106" s="10"/>
      <c r="B106" s="10"/>
      <c r="C106" s="260"/>
      <c r="D106" s="318"/>
      <c r="E106" s="319"/>
      <c r="F106" s="318"/>
      <c r="G106" s="10"/>
      <c r="H106" s="16"/>
      <c r="I106" s="77"/>
      <c r="J106" s="31"/>
      <c r="K106" s="77"/>
      <c r="L106" s="77"/>
      <c r="M106" s="77"/>
      <c r="N106" s="77"/>
      <c r="O106" s="77"/>
      <c r="P106" s="77"/>
      <c r="Q106" s="51">
        <v>42441</v>
      </c>
    </row>
    <row r="107" spans="1:17" ht="12.75">
      <c r="A107" s="10"/>
      <c r="B107" s="10"/>
      <c r="C107" s="306"/>
      <c r="D107" s="318"/>
      <c r="E107" s="319"/>
      <c r="F107" s="318"/>
      <c r="G107" s="10"/>
      <c r="H107" s="16"/>
      <c r="I107" s="77"/>
      <c r="J107" s="31"/>
      <c r="K107" s="77"/>
      <c r="L107" s="77"/>
      <c r="M107" s="77"/>
      <c r="N107" s="77"/>
      <c r="O107" s="77"/>
      <c r="P107" s="77"/>
      <c r="Q107" s="51">
        <v>42441</v>
      </c>
    </row>
    <row r="108" spans="1:17" ht="12.75">
      <c r="A108" s="10"/>
      <c r="B108" s="10"/>
      <c r="C108" s="15"/>
      <c r="D108" s="318"/>
      <c r="E108" s="319"/>
      <c r="F108" s="318"/>
      <c r="G108" s="10"/>
      <c r="H108" s="16"/>
      <c r="I108" s="77"/>
      <c r="J108" s="31"/>
      <c r="K108" s="77"/>
      <c r="L108" s="77"/>
      <c r="M108" s="77"/>
      <c r="N108" s="77"/>
      <c r="O108" s="77"/>
      <c r="P108" s="77"/>
      <c r="Q108" s="51">
        <v>42441</v>
      </c>
    </row>
    <row r="109" spans="1:17" ht="12.75">
      <c r="A109" s="10"/>
      <c r="B109" s="10"/>
      <c r="C109" s="15"/>
      <c r="D109" s="318"/>
      <c r="E109" s="319"/>
      <c r="F109" s="318"/>
      <c r="G109" s="10"/>
      <c r="H109" s="16"/>
      <c r="I109" s="77"/>
      <c r="J109" s="31"/>
      <c r="K109" s="77"/>
      <c r="L109" s="77"/>
      <c r="M109" s="77"/>
      <c r="N109" s="77"/>
      <c r="O109" s="77"/>
      <c r="P109" s="77"/>
      <c r="Q109" s="51">
        <v>42441</v>
      </c>
    </row>
    <row r="110" spans="1:17" ht="12.75">
      <c r="A110" s="10"/>
      <c r="B110" s="10"/>
      <c r="C110" s="306"/>
      <c r="D110" s="318"/>
      <c r="E110" s="319"/>
      <c r="F110" s="318"/>
      <c r="G110" s="10"/>
      <c r="H110" s="16"/>
      <c r="I110" s="77"/>
      <c r="J110" s="31"/>
      <c r="K110" s="77"/>
      <c r="L110" s="77"/>
      <c r="M110" s="77"/>
      <c r="N110" s="77"/>
      <c r="O110" s="77"/>
      <c r="P110" s="77"/>
      <c r="Q110" s="51">
        <v>42441</v>
      </c>
    </row>
    <row r="111" spans="1:17" ht="12.75">
      <c r="A111" s="10"/>
      <c r="B111" s="10"/>
      <c r="C111" s="306"/>
      <c r="D111" s="375"/>
      <c r="E111" s="376"/>
      <c r="F111" s="375"/>
      <c r="G111" s="10"/>
      <c r="H111" s="16"/>
      <c r="I111" s="77"/>
      <c r="J111" s="31"/>
      <c r="K111" s="77"/>
      <c r="L111" s="77"/>
      <c r="M111" s="77"/>
      <c r="N111" s="77"/>
      <c r="O111" s="77"/>
      <c r="P111" s="77"/>
      <c r="Q111" s="51">
        <v>42441</v>
      </c>
    </row>
    <row r="112" spans="1:17" ht="12.75">
      <c r="A112" s="10"/>
      <c r="B112" s="10"/>
      <c r="C112" s="15"/>
      <c r="D112" s="318"/>
      <c r="E112" s="319"/>
      <c r="F112" s="318"/>
      <c r="G112" s="10"/>
      <c r="H112" s="16"/>
      <c r="I112" s="77"/>
      <c r="J112" s="31"/>
      <c r="K112" s="77"/>
      <c r="L112" s="77"/>
      <c r="M112" s="77"/>
      <c r="N112" s="77"/>
      <c r="O112" s="77"/>
      <c r="P112" s="77"/>
      <c r="Q112" s="51">
        <v>42441</v>
      </c>
    </row>
    <row r="113" spans="1:17" ht="12.75">
      <c r="A113" s="10"/>
      <c r="B113" s="10"/>
      <c r="C113" s="15"/>
      <c r="D113" s="318"/>
      <c r="E113" s="319"/>
      <c r="F113" s="318"/>
      <c r="G113" s="10"/>
      <c r="H113" s="16"/>
      <c r="I113" s="77"/>
      <c r="J113" s="31"/>
      <c r="K113" s="77"/>
      <c r="L113" s="77"/>
      <c r="M113" s="77"/>
      <c r="N113" s="77"/>
      <c r="O113" s="77"/>
      <c r="P113" s="77"/>
      <c r="Q113" s="51">
        <v>42441</v>
      </c>
    </row>
    <row r="114" spans="1:17" ht="12.75">
      <c r="A114" s="10"/>
      <c r="B114" s="10"/>
      <c r="C114" s="15"/>
      <c r="D114" s="318"/>
      <c r="E114" s="319"/>
      <c r="F114" s="318"/>
      <c r="G114" s="10"/>
      <c r="H114" s="16"/>
      <c r="I114" s="77"/>
      <c r="J114" s="31"/>
      <c r="K114" s="77"/>
      <c r="L114" s="77"/>
      <c r="M114" s="77"/>
      <c r="N114" s="77"/>
      <c r="O114" s="77"/>
      <c r="P114" s="77"/>
      <c r="Q114" s="51">
        <v>42441</v>
      </c>
    </row>
    <row r="115" spans="1:17" ht="12.75">
      <c r="A115" s="10"/>
      <c r="B115" s="10"/>
      <c r="C115" s="15"/>
      <c r="D115" s="318"/>
      <c r="E115" s="319"/>
      <c r="F115" s="318"/>
      <c r="G115" s="10"/>
      <c r="H115" s="16"/>
      <c r="I115" s="77"/>
      <c r="J115" s="31"/>
      <c r="K115" s="77"/>
      <c r="L115" s="77"/>
      <c r="M115" s="77"/>
      <c r="N115" s="77"/>
      <c r="O115" s="77"/>
      <c r="P115" s="77"/>
      <c r="Q115" s="51">
        <v>42441</v>
      </c>
    </row>
    <row r="116" spans="1:17" ht="12.75">
      <c r="A116" s="10"/>
      <c r="B116" s="10"/>
      <c r="C116" s="29"/>
      <c r="D116" s="318"/>
      <c r="E116" s="319"/>
      <c r="F116" s="318"/>
      <c r="G116" s="10"/>
      <c r="H116" s="16"/>
      <c r="I116" s="77"/>
      <c r="J116" s="31"/>
      <c r="K116" s="77"/>
      <c r="L116" s="77"/>
      <c r="M116" s="77"/>
      <c r="N116" s="77"/>
      <c r="O116" s="77"/>
      <c r="P116" s="77"/>
      <c r="Q116" s="51">
        <v>42441</v>
      </c>
    </row>
    <row r="117" spans="1:17" ht="12.75">
      <c r="A117" s="10"/>
      <c r="B117" s="10"/>
      <c r="C117" s="15"/>
      <c r="D117" s="54"/>
      <c r="E117" s="54"/>
      <c r="F117" s="54"/>
      <c r="G117" s="10"/>
      <c r="H117" s="16"/>
      <c r="I117" s="77"/>
      <c r="J117" s="31"/>
      <c r="K117" s="77"/>
      <c r="L117" s="77"/>
      <c r="M117" s="77"/>
      <c r="N117" s="77"/>
      <c r="O117" s="77"/>
      <c r="P117" s="77"/>
      <c r="Q117" s="51">
        <v>42441</v>
      </c>
    </row>
    <row r="118" spans="1:17" ht="12.75">
      <c r="A118" s="10"/>
      <c r="B118" s="10"/>
      <c r="C118" s="15"/>
      <c r="D118" s="318"/>
      <c r="E118" s="319"/>
      <c r="F118" s="318"/>
      <c r="G118" s="10"/>
      <c r="H118" s="16"/>
      <c r="I118" s="77"/>
      <c r="J118" s="31"/>
      <c r="K118" s="77"/>
      <c r="L118" s="77"/>
      <c r="M118" s="77"/>
      <c r="N118" s="77"/>
      <c r="O118" s="77"/>
      <c r="P118" s="77"/>
      <c r="Q118" s="51">
        <v>42441</v>
      </c>
    </row>
    <row r="119" spans="1:17" ht="12.75">
      <c r="A119" s="10"/>
      <c r="B119" s="10"/>
      <c r="C119" s="15"/>
      <c r="D119" s="54"/>
      <c r="E119" s="54"/>
      <c r="F119" s="54"/>
      <c r="G119" s="10"/>
      <c r="H119" s="16"/>
      <c r="I119" s="77"/>
      <c r="J119" s="31"/>
      <c r="K119" s="77"/>
      <c r="L119" s="77"/>
      <c r="M119" s="77"/>
      <c r="N119" s="77"/>
      <c r="O119" s="77"/>
      <c r="P119" s="77"/>
      <c r="Q119" s="51">
        <v>42441</v>
      </c>
    </row>
    <row r="120" spans="1:17" ht="12.75">
      <c r="A120" s="10"/>
      <c r="B120" s="10"/>
      <c r="C120" s="15"/>
      <c r="D120" s="318"/>
      <c r="E120" s="319"/>
      <c r="F120" s="318"/>
      <c r="G120" s="10"/>
      <c r="H120" s="16"/>
      <c r="I120" s="77"/>
      <c r="J120" s="31"/>
      <c r="K120" s="77"/>
      <c r="L120" s="77"/>
      <c r="M120" s="77"/>
      <c r="N120" s="77"/>
      <c r="O120" s="77"/>
      <c r="P120" s="77"/>
      <c r="Q120" s="51">
        <v>42441</v>
      </c>
    </row>
    <row r="121" spans="1:17" ht="12.75">
      <c r="A121" s="10"/>
      <c r="B121" s="10"/>
      <c r="C121" s="15"/>
      <c r="D121" s="54"/>
      <c r="E121" s="54"/>
      <c r="F121" s="54"/>
      <c r="G121" s="10"/>
      <c r="H121" s="16"/>
      <c r="I121" s="77"/>
      <c r="J121" s="31"/>
      <c r="K121" s="77"/>
      <c r="L121" s="77"/>
      <c r="M121" s="77"/>
      <c r="N121" s="77"/>
      <c r="O121" s="77"/>
      <c r="P121" s="77"/>
      <c r="Q121" s="51">
        <v>42441</v>
      </c>
    </row>
    <row r="122" spans="1:17" ht="12.75">
      <c r="A122" s="10"/>
      <c r="B122" s="10"/>
      <c r="C122" s="15"/>
      <c r="D122" s="54"/>
      <c r="E122" s="54"/>
      <c r="F122" s="54"/>
      <c r="G122" s="10"/>
      <c r="H122" s="16"/>
      <c r="I122" s="77"/>
      <c r="J122" s="31"/>
      <c r="K122" s="77"/>
      <c r="L122" s="77"/>
      <c r="M122" s="77"/>
      <c r="N122" s="77"/>
      <c r="O122" s="77"/>
      <c r="P122" s="77"/>
      <c r="Q122" s="51">
        <v>42441</v>
      </c>
    </row>
    <row r="123" spans="9:17" ht="12.75">
      <c r="I123" s="81"/>
      <c r="Q123" s="51"/>
    </row>
  </sheetData>
  <sheetProtection/>
  <mergeCells count="3">
    <mergeCell ref="A4:J4"/>
    <mergeCell ref="A86:J86"/>
    <mergeCell ref="A45:J45"/>
  </mergeCells>
  <printOptions/>
  <pageMargins left="0.27" right="0.23" top="0.51" bottom="0.54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S123"/>
  <sheetViews>
    <sheetView zoomScalePageLayoutView="0" workbookViewId="0" topLeftCell="A79">
      <selection activeCell="D93" sqref="D93:J123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6.00390625" style="0" customWidth="1"/>
    <col min="4" max="4" width="18.625" style="0" customWidth="1"/>
    <col min="5" max="5" width="10.125" style="0" customWidth="1"/>
    <col min="6" max="6" width="26.25390625" style="0" bestFit="1" customWidth="1"/>
    <col min="7" max="7" width="4.75390625" style="0" customWidth="1"/>
    <col min="8" max="8" width="5.75390625" style="0" customWidth="1"/>
    <col min="10" max="10" width="7.25390625" style="0" bestFit="1" customWidth="1"/>
    <col min="11" max="14" width="10.375" style="0" customWidth="1"/>
    <col min="15" max="15" width="10.375" style="0" bestFit="1" customWidth="1"/>
    <col min="16" max="16" width="6.125" style="0" bestFit="1" customWidth="1"/>
    <col min="17" max="17" width="6.75390625" style="0" customWidth="1"/>
    <col min="18" max="18" width="6.125" style="0" bestFit="1" customWidth="1"/>
    <col min="19" max="19" width="6.75390625" style="291" customWidth="1"/>
  </cols>
  <sheetData>
    <row r="1" spans="1:19" ht="12.75">
      <c r="A1" s="4" t="s">
        <v>64</v>
      </c>
      <c r="B1" s="133"/>
      <c r="C1" s="133"/>
      <c r="D1" s="134"/>
      <c r="E1" s="134"/>
      <c r="F1" s="134"/>
      <c r="G1" s="5"/>
      <c r="H1" s="133" t="s">
        <v>196</v>
      </c>
      <c r="I1" s="135"/>
      <c r="J1" s="136"/>
      <c r="K1" s="136"/>
      <c r="L1" s="136"/>
      <c r="M1" s="136"/>
      <c r="N1" s="136"/>
      <c r="O1" s="137"/>
      <c r="P1" s="119" t="s">
        <v>466</v>
      </c>
      <c r="Q1" s="120" t="s">
        <v>180</v>
      </c>
      <c r="R1" s="119" t="s">
        <v>466</v>
      </c>
      <c r="S1" s="120" t="s">
        <v>180</v>
      </c>
    </row>
    <row r="2" spans="1:19" ht="12.75">
      <c r="A2" s="7" t="s">
        <v>534</v>
      </c>
      <c r="B2" s="12"/>
      <c r="C2" s="111"/>
      <c r="D2" s="39"/>
      <c r="E2" s="139"/>
      <c r="F2" s="139"/>
      <c r="G2" s="8"/>
      <c r="H2" s="138" t="s">
        <v>0</v>
      </c>
      <c r="I2" s="140"/>
      <c r="J2" s="141"/>
      <c r="K2" s="141"/>
      <c r="L2" s="141"/>
      <c r="M2" s="141"/>
      <c r="N2" s="141"/>
      <c r="O2" s="142"/>
      <c r="P2" s="359">
        <v>35</v>
      </c>
      <c r="Q2" s="125">
        <v>1.0143</v>
      </c>
      <c r="R2" s="359">
        <v>35</v>
      </c>
      <c r="S2" s="125">
        <v>1.0368</v>
      </c>
    </row>
    <row r="3" spans="1:19" ht="12.75">
      <c r="A3" s="9" t="s">
        <v>193</v>
      </c>
      <c r="B3" s="143"/>
      <c r="C3" s="143"/>
      <c r="D3" s="144"/>
      <c r="E3" s="144"/>
      <c r="F3" s="144"/>
      <c r="G3" s="3"/>
      <c r="H3" s="143"/>
      <c r="I3" s="145"/>
      <c r="J3" s="146"/>
      <c r="K3" s="146"/>
      <c r="L3" s="146"/>
      <c r="M3" s="146"/>
      <c r="N3" s="146"/>
      <c r="O3" s="147"/>
      <c r="P3" s="148">
        <v>36</v>
      </c>
      <c r="Q3" s="149">
        <v>1.0317</v>
      </c>
      <c r="R3" s="148">
        <v>36</v>
      </c>
      <c r="S3" s="149">
        <v>1.0524</v>
      </c>
    </row>
    <row r="4" spans="1:19" ht="18">
      <c r="A4" s="469" t="s">
        <v>197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150"/>
      <c r="P4" s="148">
        <v>37</v>
      </c>
      <c r="Q4" s="149">
        <v>1.0491</v>
      </c>
      <c r="R4" s="148">
        <v>37</v>
      </c>
      <c r="S4" s="149">
        <v>1.0681</v>
      </c>
    </row>
    <row r="5" spans="1:19" ht="12.75">
      <c r="A5" s="10" t="s">
        <v>198</v>
      </c>
      <c r="B5" s="10" t="s">
        <v>29</v>
      </c>
      <c r="C5" s="10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4" t="s">
        <v>38</v>
      </c>
      <c r="L5" s="14" t="s">
        <v>39</v>
      </c>
      <c r="M5" s="14" t="s">
        <v>40</v>
      </c>
      <c r="N5" s="14" t="s">
        <v>41</v>
      </c>
      <c r="O5" s="21" t="s">
        <v>6</v>
      </c>
      <c r="P5" s="148">
        <v>38</v>
      </c>
      <c r="Q5" s="149">
        <v>1.0666</v>
      </c>
      <c r="R5" s="148">
        <v>38</v>
      </c>
      <c r="S5" s="149">
        <v>1.0837</v>
      </c>
    </row>
    <row r="6" spans="1:19" ht="12.75">
      <c r="A6" s="10"/>
      <c r="B6" s="10"/>
      <c r="C6" s="264"/>
      <c r="D6" s="222" t="s">
        <v>370</v>
      </c>
      <c r="E6" s="398" t="s">
        <v>371</v>
      </c>
      <c r="F6" s="399" t="s">
        <v>73</v>
      </c>
      <c r="G6" s="10">
        <f aca="true" t="shared" si="0" ref="G6:G15">TRUNC((O6-E6)/365.25)</f>
        <v>46</v>
      </c>
      <c r="H6" s="153">
        <v>42.51</v>
      </c>
      <c r="I6" s="154">
        <f aca="true" t="shared" si="1" ref="I6:I32">FLOOR(H6*(VLOOKUP(G6,$P$2:$Q$67,2,0)),0.01)</f>
        <v>52.22</v>
      </c>
      <c r="J6" s="33" t="str">
        <f aca="true" t="shared" si="2" ref="J6:J32">IF(G6&lt;50,"2kg",IF(G6&lt;60,"1,5kg","1kg"))</f>
        <v>2kg</v>
      </c>
      <c r="K6" s="154"/>
      <c r="L6" s="154"/>
      <c r="M6" s="154"/>
      <c r="N6" s="154"/>
      <c r="O6" s="51">
        <v>42441</v>
      </c>
      <c r="P6" s="148">
        <v>39</v>
      </c>
      <c r="Q6" s="149">
        <v>1.084</v>
      </c>
      <c r="R6" s="148">
        <v>39</v>
      </c>
      <c r="S6" s="149">
        <v>1.0994</v>
      </c>
    </row>
    <row r="7" spans="1:19" ht="12.75">
      <c r="A7" s="10"/>
      <c r="B7" s="10"/>
      <c r="C7" s="264"/>
      <c r="D7" s="155" t="s">
        <v>388</v>
      </c>
      <c r="E7" s="156" t="s">
        <v>389</v>
      </c>
      <c r="F7" s="155" t="s">
        <v>390</v>
      </c>
      <c r="G7" s="10">
        <f t="shared" si="0"/>
        <v>66</v>
      </c>
      <c r="H7" s="153">
        <v>43.28</v>
      </c>
      <c r="I7" s="154">
        <f t="shared" si="1"/>
        <v>51.35</v>
      </c>
      <c r="J7" s="33" t="str">
        <f t="shared" si="2"/>
        <v>1kg</v>
      </c>
      <c r="K7" s="154"/>
      <c r="L7" s="154"/>
      <c r="M7" s="154"/>
      <c r="N7" s="154"/>
      <c r="O7" s="51">
        <v>42441</v>
      </c>
      <c r="P7" s="359">
        <v>40</v>
      </c>
      <c r="Q7" s="125">
        <v>1.1014</v>
      </c>
      <c r="R7" s="359">
        <v>40</v>
      </c>
      <c r="S7" s="125">
        <v>1.115</v>
      </c>
    </row>
    <row r="8" spans="1:19" ht="12.75">
      <c r="A8" s="10"/>
      <c r="B8" s="10"/>
      <c r="C8" s="219"/>
      <c r="D8" s="155" t="s">
        <v>553</v>
      </c>
      <c r="E8" s="156" t="s">
        <v>554</v>
      </c>
      <c r="F8" s="155" t="s">
        <v>555</v>
      </c>
      <c r="G8" s="10">
        <f t="shared" si="0"/>
        <v>57</v>
      </c>
      <c r="H8" s="153">
        <v>41.47</v>
      </c>
      <c r="I8" s="154">
        <f t="shared" si="1"/>
        <v>47.79</v>
      </c>
      <c r="J8" s="33" t="str">
        <f t="shared" si="2"/>
        <v>1,5kg</v>
      </c>
      <c r="K8" s="154"/>
      <c r="L8" s="154"/>
      <c r="M8" s="154"/>
      <c r="N8" s="154"/>
      <c r="O8" s="51">
        <v>42441</v>
      </c>
      <c r="P8" s="148">
        <v>41</v>
      </c>
      <c r="Q8" s="149">
        <v>1.1221</v>
      </c>
      <c r="R8" s="148">
        <v>41</v>
      </c>
      <c r="S8" s="149">
        <v>1.1332</v>
      </c>
    </row>
    <row r="9" spans="1:19" ht="12.75">
      <c r="A9" s="10"/>
      <c r="B9" s="10"/>
      <c r="C9" s="264"/>
      <c r="D9" s="222" t="s">
        <v>516</v>
      </c>
      <c r="E9" s="156">
        <v>19888</v>
      </c>
      <c r="F9" s="221" t="s">
        <v>517</v>
      </c>
      <c r="G9" s="10">
        <f t="shared" si="0"/>
        <v>61</v>
      </c>
      <c r="H9" s="153">
        <v>43.2</v>
      </c>
      <c r="I9" s="154">
        <f t="shared" si="1"/>
        <v>46.78</v>
      </c>
      <c r="J9" s="33" t="str">
        <f t="shared" si="2"/>
        <v>1kg</v>
      </c>
      <c r="K9" s="154"/>
      <c r="L9" s="154"/>
      <c r="M9" s="154"/>
      <c r="N9" s="154"/>
      <c r="O9" s="51">
        <v>42441</v>
      </c>
      <c r="P9" s="148">
        <v>42</v>
      </c>
      <c r="Q9" s="149">
        <v>1.1428</v>
      </c>
      <c r="R9" s="148">
        <v>42</v>
      </c>
      <c r="S9" s="149">
        <v>1.1513</v>
      </c>
    </row>
    <row r="10" spans="1:19" ht="12.75">
      <c r="A10" s="10"/>
      <c r="B10" s="10"/>
      <c r="C10" s="219"/>
      <c r="D10" s="155" t="s">
        <v>137</v>
      </c>
      <c r="E10" s="156" t="s">
        <v>295</v>
      </c>
      <c r="F10" s="155" t="s">
        <v>111</v>
      </c>
      <c r="G10" s="10">
        <f t="shared" si="0"/>
        <v>67</v>
      </c>
      <c r="H10" s="153">
        <v>38.05</v>
      </c>
      <c r="I10" s="154">
        <f t="shared" si="1"/>
        <v>46.02</v>
      </c>
      <c r="J10" s="33" t="str">
        <f t="shared" si="2"/>
        <v>1kg</v>
      </c>
      <c r="K10" s="154"/>
      <c r="L10" s="154"/>
      <c r="M10" s="154"/>
      <c r="N10" s="154"/>
      <c r="O10" s="51">
        <v>42441</v>
      </c>
      <c r="P10" s="148">
        <v>43</v>
      </c>
      <c r="Q10" s="149">
        <v>1.1635</v>
      </c>
      <c r="R10" s="148">
        <v>43</v>
      </c>
      <c r="S10" s="149">
        <v>1.1695</v>
      </c>
    </row>
    <row r="11" spans="1:19" ht="12.75">
      <c r="A11" s="10"/>
      <c r="B11" s="10"/>
      <c r="C11" s="250"/>
      <c r="D11" s="155" t="s">
        <v>128</v>
      </c>
      <c r="E11" s="156" t="s">
        <v>312</v>
      </c>
      <c r="F11" s="155" t="s">
        <v>77</v>
      </c>
      <c r="G11" s="10">
        <f t="shared" si="0"/>
        <v>72</v>
      </c>
      <c r="H11" s="153">
        <v>32.77</v>
      </c>
      <c r="I11" s="154">
        <f t="shared" si="1"/>
        <v>43.910000000000004</v>
      </c>
      <c r="J11" s="33" t="str">
        <f t="shared" si="2"/>
        <v>1kg</v>
      </c>
      <c r="K11" s="154"/>
      <c r="L11" s="154"/>
      <c r="M11" s="154"/>
      <c r="N11" s="154"/>
      <c r="O11" s="51">
        <v>42441</v>
      </c>
      <c r="P11" s="148">
        <v>61</v>
      </c>
      <c r="Q11" s="149">
        <v>1.083</v>
      </c>
      <c r="R11" s="148">
        <v>61</v>
      </c>
      <c r="S11" s="149">
        <v>1.6354</v>
      </c>
    </row>
    <row r="12" spans="1:19" ht="12.75">
      <c r="A12" s="10"/>
      <c r="B12" s="10"/>
      <c r="C12" s="219"/>
      <c r="D12" s="155" t="s">
        <v>112</v>
      </c>
      <c r="E12" s="156" t="s">
        <v>314</v>
      </c>
      <c r="F12" s="155" t="s">
        <v>95</v>
      </c>
      <c r="G12" s="10">
        <f t="shared" si="0"/>
        <v>53</v>
      </c>
      <c r="H12" s="153">
        <v>40.58</v>
      </c>
      <c r="I12" s="154">
        <f t="shared" si="1"/>
        <v>43.61</v>
      </c>
      <c r="J12" s="33" t="str">
        <f t="shared" si="2"/>
        <v>1,5kg</v>
      </c>
      <c r="K12" s="154"/>
      <c r="L12" s="154"/>
      <c r="M12" s="154"/>
      <c r="N12" s="154"/>
      <c r="O12" s="51">
        <v>42441</v>
      </c>
      <c r="P12" s="148">
        <v>44</v>
      </c>
      <c r="Q12" s="149">
        <v>1.1842</v>
      </c>
      <c r="R12" s="148">
        <v>44</v>
      </c>
      <c r="S12" s="149">
        <v>1.1876</v>
      </c>
    </row>
    <row r="13" spans="1:19" ht="12.75">
      <c r="A13" s="10"/>
      <c r="B13" s="10"/>
      <c r="C13" s="219"/>
      <c r="D13" s="86" t="s">
        <v>631</v>
      </c>
      <c r="E13" s="394">
        <v>27089</v>
      </c>
      <c r="F13" s="431" t="s">
        <v>449</v>
      </c>
      <c r="G13" s="10">
        <f t="shared" si="0"/>
        <v>42</v>
      </c>
      <c r="H13" s="153">
        <v>38.09</v>
      </c>
      <c r="I13" s="154">
        <f t="shared" si="1"/>
        <v>43.52</v>
      </c>
      <c r="J13" s="33" t="str">
        <f t="shared" si="2"/>
        <v>2kg</v>
      </c>
      <c r="K13" s="154"/>
      <c r="L13" s="154"/>
      <c r="M13" s="154"/>
      <c r="N13" s="154"/>
      <c r="O13" s="51">
        <v>42441</v>
      </c>
      <c r="P13" s="359">
        <v>45</v>
      </c>
      <c r="Q13" s="125">
        <v>1.2049</v>
      </c>
      <c r="R13" s="359">
        <v>45</v>
      </c>
      <c r="S13" s="125">
        <v>1.2058</v>
      </c>
    </row>
    <row r="14" spans="1:19" ht="12.75">
      <c r="A14" s="10"/>
      <c r="B14" s="10"/>
      <c r="C14" s="219"/>
      <c r="D14" s="155" t="s">
        <v>321</v>
      </c>
      <c r="E14" s="156">
        <v>26243</v>
      </c>
      <c r="F14" s="221" t="s">
        <v>166</v>
      </c>
      <c r="G14" s="10">
        <f t="shared" si="0"/>
        <v>44</v>
      </c>
      <c r="H14" s="153">
        <v>36.25</v>
      </c>
      <c r="I14" s="154">
        <f t="shared" si="1"/>
        <v>42.92</v>
      </c>
      <c r="J14" s="33" t="str">
        <f t="shared" si="2"/>
        <v>2kg</v>
      </c>
      <c r="K14" s="154"/>
      <c r="L14" s="154"/>
      <c r="M14" s="154"/>
      <c r="N14" s="154"/>
      <c r="O14" s="51">
        <v>42441</v>
      </c>
      <c r="P14" s="148">
        <v>46</v>
      </c>
      <c r="Q14" s="149">
        <v>1.2286</v>
      </c>
      <c r="R14" s="148">
        <v>46</v>
      </c>
      <c r="S14" s="149">
        <v>1.2272</v>
      </c>
    </row>
    <row r="15" spans="1:19" ht="12.75">
      <c r="A15" s="10"/>
      <c r="B15" s="10"/>
      <c r="C15" s="264"/>
      <c r="D15" s="155" t="s">
        <v>369</v>
      </c>
      <c r="E15" s="156">
        <v>24709</v>
      </c>
      <c r="F15" s="155" t="s">
        <v>71</v>
      </c>
      <c r="G15" s="10">
        <f t="shared" si="0"/>
        <v>48</v>
      </c>
      <c r="H15" s="153">
        <v>33.28</v>
      </c>
      <c r="I15" s="154">
        <f t="shared" si="1"/>
        <v>42.46</v>
      </c>
      <c r="J15" s="33" t="str">
        <f t="shared" si="2"/>
        <v>2kg</v>
      </c>
      <c r="K15" s="154"/>
      <c r="L15" s="154"/>
      <c r="M15" s="154"/>
      <c r="N15" s="154"/>
      <c r="O15" s="51">
        <v>42441</v>
      </c>
      <c r="P15" s="148">
        <v>47</v>
      </c>
      <c r="Q15" s="149">
        <v>1.2523</v>
      </c>
      <c r="R15" s="148">
        <v>47</v>
      </c>
      <c r="S15" s="149">
        <v>1.2486</v>
      </c>
    </row>
    <row r="16" spans="1:19" ht="12.75">
      <c r="A16" s="10"/>
      <c r="B16" s="10"/>
      <c r="C16" s="250"/>
      <c r="D16" s="155" t="s">
        <v>334</v>
      </c>
      <c r="E16" s="156" t="s">
        <v>335</v>
      </c>
      <c r="F16" s="155" t="s">
        <v>336</v>
      </c>
      <c r="G16" s="10">
        <v>82</v>
      </c>
      <c r="H16" s="153">
        <v>23.68</v>
      </c>
      <c r="I16" s="154">
        <f t="shared" si="1"/>
        <v>41.83</v>
      </c>
      <c r="J16" s="33" t="str">
        <f t="shared" si="2"/>
        <v>1kg</v>
      </c>
      <c r="K16" s="154"/>
      <c r="L16" s="154"/>
      <c r="M16" s="154"/>
      <c r="N16" s="154"/>
      <c r="O16" s="51">
        <v>42441</v>
      </c>
      <c r="P16" s="148">
        <v>64</v>
      </c>
      <c r="Q16" s="149">
        <v>1.1435</v>
      </c>
      <c r="R16" s="148">
        <v>64</v>
      </c>
      <c r="S16" s="149">
        <v>1.7534</v>
      </c>
    </row>
    <row r="17" spans="1:19" ht="12.75">
      <c r="A17" s="10"/>
      <c r="B17" s="10"/>
      <c r="C17" s="306"/>
      <c r="D17" s="155" t="s">
        <v>334</v>
      </c>
      <c r="E17" s="156" t="s">
        <v>335</v>
      </c>
      <c r="F17" s="155" t="s">
        <v>336</v>
      </c>
      <c r="G17" s="10">
        <f>TRUNC((O17-E17)/365.25)</f>
        <v>82</v>
      </c>
      <c r="H17" s="153">
        <v>23.68</v>
      </c>
      <c r="I17" s="154">
        <f t="shared" si="1"/>
        <v>41.83</v>
      </c>
      <c r="J17" s="33" t="str">
        <f t="shared" si="2"/>
        <v>1kg</v>
      </c>
      <c r="K17" s="154"/>
      <c r="L17" s="154"/>
      <c r="M17" s="154"/>
      <c r="N17" s="154"/>
      <c r="O17" s="51">
        <v>42441</v>
      </c>
      <c r="P17" s="148">
        <v>62</v>
      </c>
      <c r="Q17" s="149">
        <v>1.1032</v>
      </c>
      <c r="R17" s="148">
        <v>62</v>
      </c>
      <c r="S17" s="149">
        <v>1.6747</v>
      </c>
    </row>
    <row r="18" spans="1:19" ht="12.75">
      <c r="A18" s="10"/>
      <c r="B18" s="10"/>
      <c r="C18" s="264"/>
      <c r="D18" s="222" t="s">
        <v>444</v>
      </c>
      <c r="E18" s="398" t="s">
        <v>445</v>
      </c>
      <c r="F18" s="222" t="s">
        <v>390</v>
      </c>
      <c r="G18" s="10">
        <v>72</v>
      </c>
      <c r="H18" s="153">
        <v>30.92</v>
      </c>
      <c r="I18" s="154">
        <f t="shared" si="1"/>
        <v>41.43</v>
      </c>
      <c r="J18" s="33" t="str">
        <f t="shared" si="2"/>
        <v>1kg</v>
      </c>
      <c r="K18" s="154"/>
      <c r="L18" s="154"/>
      <c r="M18" s="154"/>
      <c r="N18" s="154"/>
      <c r="O18" s="51">
        <v>42441</v>
      </c>
      <c r="P18" s="148">
        <v>48</v>
      </c>
      <c r="Q18" s="149">
        <v>1.2759</v>
      </c>
      <c r="R18" s="148">
        <v>48</v>
      </c>
      <c r="S18" s="149">
        <v>1.27</v>
      </c>
    </row>
    <row r="19" spans="1:19" ht="12.75">
      <c r="A19" s="10"/>
      <c r="B19" s="10"/>
      <c r="C19" s="250"/>
      <c r="D19" s="222" t="s">
        <v>444</v>
      </c>
      <c r="E19" s="398" t="s">
        <v>445</v>
      </c>
      <c r="F19" s="222" t="s">
        <v>390</v>
      </c>
      <c r="G19" s="10">
        <f aca="true" t="shared" si="3" ref="G19:G28">TRUNC((O19-E19)/365.25)</f>
        <v>72</v>
      </c>
      <c r="H19" s="153">
        <v>30.92</v>
      </c>
      <c r="I19" s="154">
        <f t="shared" si="1"/>
        <v>41.43</v>
      </c>
      <c r="J19" s="33" t="str">
        <f t="shared" si="2"/>
        <v>1kg</v>
      </c>
      <c r="K19" s="154"/>
      <c r="L19" s="154"/>
      <c r="M19" s="154"/>
      <c r="N19" s="154"/>
      <c r="O19" s="51">
        <v>42441</v>
      </c>
      <c r="P19" s="148">
        <v>49</v>
      </c>
      <c r="Q19" s="149">
        <v>1.2996</v>
      </c>
      <c r="R19" s="148">
        <v>49</v>
      </c>
      <c r="S19" s="149">
        <v>1.2914</v>
      </c>
    </row>
    <row r="20" spans="1:19" ht="12.75">
      <c r="A20" s="10"/>
      <c r="B20" s="10"/>
      <c r="C20" s="264"/>
      <c r="D20" s="155" t="s">
        <v>482</v>
      </c>
      <c r="E20" s="156">
        <v>28046</v>
      </c>
      <c r="F20" s="221" t="s">
        <v>132</v>
      </c>
      <c r="G20" s="10">
        <f t="shared" si="3"/>
        <v>39</v>
      </c>
      <c r="H20" s="153">
        <v>38.18</v>
      </c>
      <c r="I20" s="154">
        <f t="shared" si="1"/>
        <v>41.38</v>
      </c>
      <c r="J20" s="33" t="str">
        <f t="shared" si="2"/>
        <v>2kg</v>
      </c>
      <c r="K20" s="154"/>
      <c r="L20" s="154"/>
      <c r="M20" s="154"/>
      <c r="N20" s="154"/>
      <c r="O20" s="51">
        <v>42441</v>
      </c>
      <c r="P20" s="359">
        <v>50</v>
      </c>
      <c r="Q20" s="125">
        <v>1.0218</v>
      </c>
      <c r="R20" s="359">
        <v>50</v>
      </c>
      <c r="S20" s="125">
        <v>1.3128</v>
      </c>
    </row>
    <row r="21" spans="1:19" ht="12.75">
      <c r="A21" s="10"/>
      <c r="B21" s="10"/>
      <c r="C21" s="219"/>
      <c r="D21" s="155" t="s">
        <v>575</v>
      </c>
      <c r="E21" s="156">
        <v>17211</v>
      </c>
      <c r="F21" s="221" t="s">
        <v>357</v>
      </c>
      <c r="G21" s="10">
        <f t="shared" si="3"/>
        <v>69</v>
      </c>
      <c r="H21" s="153">
        <v>32.79</v>
      </c>
      <c r="I21" s="154">
        <f t="shared" si="1"/>
        <v>41.15</v>
      </c>
      <c r="J21" s="33" t="str">
        <f t="shared" si="2"/>
        <v>1kg</v>
      </c>
      <c r="K21" s="154"/>
      <c r="L21" s="154"/>
      <c r="M21" s="154"/>
      <c r="N21" s="154"/>
      <c r="O21" s="51">
        <v>42441</v>
      </c>
      <c r="P21" s="148">
        <v>51</v>
      </c>
      <c r="Q21" s="149">
        <v>1.0395</v>
      </c>
      <c r="R21" s="148">
        <v>51</v>
      </c>
      <c r="S21" s="149">
        <v>1.3384</v>
      </c>
    </row>
    <row r="22" spans="1:19" ht="12.75">
      <c r="A22" s="10"/>
      <c r="B22" s="10"/>
      <c r="C22" s="264"/>
      <c r="D22" s="86" t="s">
        <v>513</v>
      </c>
      <c r="E22" s="156">
        <v>29136</v>
      </c>
      <c r="F22" s="155" t="s">
        <v>514</v>
      </c>
      <c r="G22" s="10">
        <f t="shared" si="3"/>
        <v>36</v>
      </c>
      <c r="H22" s="153">
        <v>38.73</v>
      </c>
      <c r="I22" s="154">
        <f t="shared" si="1"/>
        <v>39.95</v>
      </c>
      <c r="J22" s="33" t="str">
        <f t="shared" si="2"/>
        <v>2kg</v>
      </c>
      <c r="K22" s="154"/>
      <c r="L22" s="154"/>
      <c r="M22" s="154"/>
      <c r="N22" s="154"/>
      <c r="O22" s="51">
        <v>42441</v>
      </c>
      <c r="P22" s="148">
        <v>52</v>
      </c>
      <c r="Q22" s="149">
        <v>1.0572</v>
      </c>
      <c r="R22" s="148">
        <v>52</v>
      </c>
      <c r="S22" s="149">
        <v>1.364</v>
      </c>
    </row>
    <row r="23" spans="1:19" ht="12.75">
      <c r="A23" s="10"/>
      <c r="B23" s="10"/>
      <c r="C23" s="264"/>
      <c r="D23" s="155" t="s">
        <v>170</v>
      </c>
      <c r="E23" s="156" t="s">
        <v>329</v>
      </c>
      <c r="F23" s="221" t="s">
        <v>71</v>
      </c>
      <c r="G23" s="10">
        <f t="shared" si="3"/>
        <v>42</v>
      </c>
      <c r="H23" s="153">
        <v>34.68</v>
      </c>
      <c r="I23" s="154">
        <f t="shared" si="1"/>
        <v>39.63</v>
      </c>
      <c r="J23" s="33" t="str">
        <f t="shared" si="2"/>
        <v>2kg</v>
      </c>
      <c r="K23" s="154"/>
      <c r="L23" s="154"/>
      <c r="M23" s="154"/>
      <c r="N23" s="154"/>
      <c r="O23" s="51">
        <v>42441</v>
      </c>
      <c r="P23" s="148">
        <v>53</v>
      </c>
      <c r="Q23" s="149">
        <v>1.0749</v>
      </c>
      <c r="R23" s="148">
        <v>53</v>
      </c>
      <c r="S23" s="149">
        <v>1.3895</v>
      </c>
    </row>
    <row r="24" spans="1:19" ht="12.75">
      <c r="A24" s="10"/>
      <c r="B24" s="10"/>
      <c r="C24" s="264"/>
      <c r="D24" s="155" t="s">
        <v>101</v>
      </c>
      <c r="E24" s="156" t="s">
        <v>227</v>
      </c>
      <c r="F24" s="155" t="s">
        <v>102</v>
      </c>
      <c r="G24" s="10">
        <f t="shared" si="3"/>
        <v>67</v>
      </c>
      <c r="H24" s="153">
        <v>30.87</v>
      </c>
      <c r="I24" s="154">
        <f t="shared" si="1"/>
        <v>37.33</v>
      </c>
      <c r="J24" s="33" t="str">
        <f t="shared" si="2"/>
        <v>1kg</v>
      </c>
      <c r="K24" s="154"/>
      <c r="L24" s="154"/>
      <c r="M24" s="154"/>
      <c r="N24" s="154"/>
      <c r="O24" s="51">
        <v>42441</v>
      </c>
      <c r="P24" s="148">
        <v>54</v>
      </c>
      <c r="Q24" s="149">
        <v>1.0926</v>
      </c>
      <c r="R24" s="148">
        <v>54</v>
      </c>
      <c r="S24" s="149">
        <v>1.4151</v>
      </c>
    </row>
    <row r="25" spans="1:19" ht="12.75">
      <c r="A25" s="10"/>
      <c r="B25" s="10"/>
      <c r="C25" s="264"/>
      <c r="D25" s="155" t="s">
        <v>139</v>
      </c>
      <c r="E25" s="156" t="s">
        <v>293</v>
      </c>
      <c r="F25" s="155" t="s">
        <v>140</v>
      </c>
      <c r="G25" s="10">
        <f t="shared" si="3"/>
        <v>69</v>
      </c>
      <c r="H25" s="153">
        <v>28.86</v>
      </c>
      <c r="I25" s="154">
        <f t="shared" si="1"/>
        <v>36.22</v>
      </c>
      <c r="J25" s="33" t="str">
        <f t="shared" si="2"/>
        <v>1kg</v>
      </c>
      <c r="K25" s="154"/>
      <c r="L25" s="154"/>
      <c r="M25" s="154"/>
      <c r="N25" s="154"/>
      <c r="O25" s="51">
        <v>42441</v>
      </c>
      <c r="P25" s="359">
        <v>55</v>
      </c>
      <c r="Q25" s="125">
        <v>1.1103</v>
      </c>
      <c r="R25" s="359">
        <v>55</v>
      </c>
      <c r="S25" s="125">
        <v>1.4407</v>
      </c>
    </row>
    <row r="26" spans="1:19" ht="12.75">
      <c r="A26" s="10"/>
      <c r="B26" s="10"/>
      <c r="C26" s="219"/>
      <c r="D26" s="413" t="s">
        <v>483</v>
      </c>
      <c r="E26" s="414">
        <v>23714</v>
      </c>
      <c r="F26" s="413" t="s">
        <v>484</v>
      </c>
      <c r="G26" s="10">
        <f t="shared" si="3"/>
        <v>51</v>
      </c>
      <c r="H26" s="153">
        <v>33.67</v>
      </c>
      <c r="I26" s="154">
        <f t="shared" si="1"/>
        <v>34.99</v>
      </c>
      <c r="J26" s="33" t="str">
        <f t="shared" si="2"/>
        <v>1,5kg</v>
      </c>
      <c r="K26" s="154"/>
      <c r="L26" s="154"/>
      <c r="M26" s="154"/>
      <c r="N26" s="154"/>
      <c r="O26" s="51">
        <v>42441</v>
      </c>
      <c r="P26" s="148">
        <v>56</v>
      </c>
      <c r="Q26" s="149">
        <v>1.1314</v>
      </c>
      <c r="R26" s="148">
        <v>56</v>
      </c>
      <c r="S26" s="149">
        <v>1.4718</v>
      </c>
    </row>
    <row r="27" spans="1:19" ht="12.75">
      <c r="A27" s="10"/>
      <c r="B27" s="10"/>
      <c r="C27" s="250"/>
      <c r="D27" s="155" t="s">
        <v>358</v>
      </c>
      <c r="E27" s="156">
        <v>21851</v>
      </c>
      <c r="F27" s="221" t="s">
        <v>357</v>
      </c>
      <c r="G27" s="10">
        <f t="shared" si="3"/>
        <v>56</v>
      </c>
      <c r="H27" s="153">
        <v>30.42</v>
      </c>
      <c r="I27" s="154">
        <f t="shared" si="1"/>
        <v>34.410000000000004</v>
      </c>
      <c r="J27" s="33" t="str">
        <f t="shared" si="2"/>
        <v>1,5kg</v>
      </c>
      <c r="K27" s="154"/>
      <c r="L27" s="154"/>
      <c r="M27" s="154"/>
      <c r="N27" s="154"/>
      <c r="O27" s="51">
        <v>42441</v>
      </c>
      <c r="P27" s="359">
        <v>60</v>
      </c>
      <c r="Q27" s="125">
        <v>1.0628</v>
      </c>
      <c r="R27" s="359">
        <v>60</v>
      </c>
      <c r="S27" s="125">
        <v>1.5961</v>
      </c>
    </row>
    <row r="28" spans="1:19" ht="12.75">
      <c r="A28" s="10"/>
      <c r="B28" s="10"/>
      <c r="C28" s="219"/>
      <c r="D28" s="155" t="s">
        <v>309</v>
      </c>
      <c r="E28" s="156" t="s">
        <v>310</v>
      </c>
      <c r="F28" s="221" t="s">
        <v>311</v>
      </c>
      <c r="G28" s="10">
        <f t="shared" si="3"/>
        <v>50</v>
      </c>
      <c r="H28" s="153">
        <v>32.18</v>
      </c>
      <c r="I28" s="154">
        <f t="shared" si="1"/>
        <v>32.88</v>
      </c>
      <c r="J28" s="33" t="str">
        <f t="shared" si="2"/>
        <v>1,5kg</v>
      </c>
      <c r="K28" s="154"/>
      <c r="L28" s="154"/>
      <c r="M28" s="154"/>
      <c r="N28" s="154"/>
      <c r="O28" s="51">
        <v>42441</v>
      </c>
      <c r="P28" s="148">
        <v>57</v>
      </c>
      <c r="Q28" s="149">
        <v>1.1524</v>
      </c>
      <c r="R28" s="148">
        <v>57</v>
      </c>
      <c r="S28" s="149">
        <v>1.5029</v>
      </c>
    </row>
    <row r="29" spans="1:19" ht="12.75">
      <c r="A29" s="10"/>
      <c r="B29" s="10"/>
      <c r="C29" s="264"/>
      <c r="D29" s="86" t="s">
        <v>571</v>
      </c>
      <c r="E29" s="156">
        <v>15679</v>
      </c>
      <c r="F29" s="155" t="s">
        <v>336</v>
      </c>
      <c r="G29" s="10">
        <v>73</v>
      </c>
      <c r="H29" s="153">
        <v>23.9</v>
      </c>
      <c r="I29" s="154">
        <f t="shared" si="1"/>
        <v>32.77</v>
      </c>
      <c r="J29" s="33" t="str">
        <f t="shared" si="2"/>
        <v>1kg</v>
      </c>
      <c r="K29" s="154"/>
      <c r="L29" s="154"/>
      <c r="M29" s="154"/>
      <c r="N29" s="154"/>
      <c r="O29" s="51">
        <v>42441</v>
      </c>
      <c r="P29" s="148">
        <v>58</v>
      </c>
      <c r="Q29" s="149">
        <v>1.1735</v>
      </c>
      <c r="R29" s="148">
        <v>58</v>
      </c>
      <c r="S29" s="149">
        <v>1.5339</v>
      </c>
    </row>
    <row r="30" spans="1:19" ht="12.75">
      <c r="A30" s="10"/>
      <c r="B30" s="10"/>
      <c r="C30" s="250"/>
      <c r="D30" s="86" t="s">
        <v>571</v>
      </c>
      <c r="E30" s="156">
        <v>15679</v>
      </c>
      <c r="F30" s="155" t="s">
        <v>336</v>
      </c>
      <c r="G30" s="10">
        <f>TRUNC((O30-E30)/365.25)</f>
        <v>73</v>
      </c>
      <c r="H30" s="153">
        <v>23.9</v>
      </c>
      <c r="I30" s="154">
        <f t="shared" si="1"/>
        <v>32.77</v>
      </c>
      <c r="J30" s="33" t="str">
        <f t="shared" si="2"/>
        <v>1kg</v>
      </c>
      <c r="K30" s="154"/>
      <c r="L30" s="154"/>
      <c r="M30" s="154"/>
      <c r="N30" s="154"/>
      <c r="O30" s="51">
        <v>42441</v>
      </c>
      <c r="P30" s="148">
        <v>59</v>
      </c>
      <c r="Q30" s="149">
        <v>1.1945</v>
      </c>
      <c r="R30" s="148">
        <v>59</v>
      </c>
      <c r="S30" s="149">
        <v>1.565</v>
      </c>
    </row>
    <row r="31" spans="1:19" ht="12.75">
      <c r="A31" s="10"/>
      <c r="B31" s="10"/>
      <c r="C31" s="306"/>
      <c r="D31" s="411" t="s">
        <v>589</v>
      </c>
      <c r="E31" s="412">
        <v>22500</v>
      </c>
      <c r="F31" s="411" t="s">
        <v>567</v>
      </c>
      <c r="G31" s="10">
        <f>TRUNC((O31-E31)/365.25)</f>
        <v>54</v>
      </c>
      <c r="H31" s="153">
        <v>28.79</v>
      </c>
      <c r="I31" s="154">
        <f t="shared" si="1"/>
        <v>31.45</v>
      </c>
      <c r="J31" s="33" t="str">
        <f t="shared" si="2"/>
        <v>1,5kg</v>
      </c>
      <c r="K31" s="154"/>
      <c r="L31" s="154"/>
      <c r="M31" s="154"/>
      <c r="N31" s="154"/>
      <c r="O31" s="51">
        <v>42441</v>
      </c>
      <c r="P31" s="148">
        <v>63</v>
      </c>
      <c r="Q31" s="149">
        <v>1.1233</v>
      </c>
      <c r="R31" s="148">
        <v>63</v>
      </c>
      <c r="S31" s="149">
        <v>1.7141</v>
      </c>
    </row>
    <row r="32" spans="1:19" ht="12.75">
      <c r="A32" s="10"/>
      <c r="B32" s="10"/>
      <c r="C32" s="219"/>
      <c r="D32" s="155" t="s">
        <v>133</v>
      </c>
      <c r="E32" s="156" t="s">
        <v>318</v>
      </c>
      <c r="F32" s="155" t="s">
        <v>319</v>
      </c>
      <c r="G32" s="10">
        <v>72</v>
      </c>
      <c r="H32" s="153">
        <v>0</v>
      </c>
      <c r="I32" s="154">
        <f t="shared" si="1"/>
        <v>0</v>
      </c>
      <c r="J32" s="33" t="str">
        <f t="shared" si="2"/>
        <v>1kg</v>
      </c>
      <c r="K32" s="154"/>
      <c r="L32" s="154"/>
      <c r="M32" s="154"/>
      <c r="N32" s="154"/>
      <c r="O32" s="51">
        <v>42441</v>
      </c>
      <c r="P32" s="359">
        <v>65</v>
      </c>
      <c r="Q32" s="125">
        <v>1.1637</v>
      </c>
      <c r="R32" s="359">
        <v>65</v>
      </c>
      <c r="S32" s="125">
        <v>1.7927</v>
      </c>
    </row>
    <row r="33" spans="1:19" ht="12.75">
      <c r="A33" s="10"/>
      <c r="B33" s="10"/>
      <c r="C33" s="219"/>
      <c r="D33" s="155"/>
      <c r="E33" s="156"/>
      <c r="F33" s="155"/>
      <c r="G33" s="10"/>
      <c r="H33" s="153"/>
      <c r="I33" s="154"/>
      <c r="J33" s="33"/>
      <c r="K33" s="154"/>
      <c r="L33" s="154"/>
      <c r="M33" s="154"/>
      <c r="N33" s="154"/>
      <c r="O33" s="51">
        <v>42441</v>
      </c>
      <c r="P33" s="148">
        <v>66</v>
      </c>
      <c r="Q33" s="149">
        <v>1.1866</v>
      </c>
      <c r="R33" s="148">
        <v>66</v>
      </c>
      <c r="S33" s="149">
        <v>1.845</v>
      </c>
    </row>
    <row r="34" spans="1:19" ht="12.75">
      <c r="A34" s="10"/>
      <c r="B34" s="10"/>
      <c r="C34" s="264"/>
      <c r="D34" s="155"/>
      <c r="E34" s="156"/>
      <c r="F34" s="155"/>
      <c r="G34" s="10"/>
      <c r="H34" s="153"/>
      <c r="I34" s="154"/>
      <c r="J34" s="33"/>
      <c r="K34" s="154"/>
      <c r="L34" s="154"/>
      <c r="M34" s="154"/>
      <c r="N34" s="154"/>
      <c r="O34" s="51">
        <v>42441</v>
      </c>
      <c r="P34" s="148">
        <v>67</v>
      </c>
      <c r="Q34" s="149">
        <v>1.2095</v>
      </c>
      <c r="R34" s="148">
        <v>67</v>
      </c>
      <c r="S34" s="149">
        <v>1.8973</v>
      </c>
    </row>
    <row r="35" spans="1:19" ht="12.75">
      <c r="A35" s="10"/>
      <c r="B35" s="10"/>
      <c r="C35" s="219"/>
      <c r="D35" s="232"/>
      <c r="E35" s="233"/>
      <c r="F35" s="232"/>
      <c r="G35" s="10"/>
      <c r="H35" s="153"/>
      <c r="I35" s="154"/>
      <c r="J35" s="33"/>
      <c r="K35" s="154"/>
      <c r="L35" s="154"/>
      <c r="M35" s="154"/>
      <c r="N35" s="154"/>
      <c r="O35" s="51">
        <v>42441</v>
      </c>
      <c r="P35" s="148">
        <v>68</v>
      </c>
      <c r="Q35" s="149">
        <v>1.2323</v>
      </c>
      <c r="R35" s="148">
        <v>68</v>
      </c>
      <c r="S35" s="149">
        <v>1.9496</v>
      </c>
    </row>
    <row r="36" spans="1:19" ht="12.75">
      <c r="A36" s="10"/>
      <c r="B36" s="10"/>
      <c r="C36" s="264"/>
      <c r="D36" s="232"/>
      <c r="E36" s="233"/>
      <c r="F36" s="234"/>
      <c r="G36" s="10"/>
      <c r="H36" s="153"/>
      <c r="I36" s="154"/>
      <c r="J36" s="33"/>
      <c r="K36" s="154"/>
      <c r="L36" s="154"/>
      <c r="M36" s="154"/>
      <c r="N36" s="154"/>
      <c r="O36" s="51">
        <v>42441</v>
      </c>
      <c r="P36" s="148">
        <v>69</v>
      </c>
      <c r="Q36" s="149">
        <v>1.2552</v>
      </c>
      <c r="R36" s="148">
        <v>69</v>
      </c>
      <c r="S36" s="149">
        <v>2.0019</v>
      </c>
    </row>
    <row r="37" spans="1:19" ht="12.75">
      <c r="A37" s="10"/>
      <c r="B37" s="10"/>
      <c r="C37" s="219"/>
      <c r="D37" s="232"/>
      <c r="E37" s="233"/>
      <c r="F37" s="234"/>
      <c r="G37" s="10"/>
      <c r="H37" s="153"/>
      <c r="I37" s="154"/>
      <c r="J37" s="33"/>
      <c r="K37" s="154"/>
      <c r="L37" s="154"/>
      <c r="M37" s="154"/>
      <c r="N37" s="154"/>
      <c r="O37" s="51">
        <v>42441</v>
      </c>
      <c r="P37" s="359">
        <v>70</v>
      </c>
      <c r="Q37" s="125">
        <v>1.2781</v>
      </c>
      <c r="R37" s="359">
        <v>70</v>
      </c>
      <c r="S37" s="125">
        <v>2.0542</v>
      </c>
    </row>
    <row r="38" spans="1:19" ht="12.75">
      <c r="A38" s="10"/>
      <c r="B38" s="10"/>
      <c r="C38" s="264"/>
      <c r="D38" s="232"/>
      <c r="E38" s="233"/>
      <c r="F38" s="232"/>
      <c r="G38" s="10"/>
      <c r="H38" s="153"/>
      <c r="I38" s="154"/>
      <c r="J38" s="33"/>
      <c r="K38" s="154"/>
      <c r="L38" s="154"/>
      <c r="M38" s="154"/>
      <c r="N38" s="154"/>
      <c r="O38" s="51">
        <v>42441</v>
      </c>
      <c r="P38" s="148">
        <v>71</v>
      </c>
      <c r="Q38" s="149">
        <v>1.3091</v>
      </c>
      <c r="R38" s="148">
        <v>71</v>
      </c>
      <c r="S38" s="149">
        <v>2.1284</v>
      </c>
    </row>
    <row r="39" spans="1:19" ht="12.75">
      <c r="A39" s="10"/>
      <c r="B39" s="10"/>
      <c r="C39" s="264"/>
      <c r="D39" s="232"/>
      <c r="E39" s="233"/>
      <c r="F39" s="232"/>
      <c r="G39" s="10"/>
      <c r="H39" s="153"/>
      <c r="I39" s="154"/>
      <c r="J39" s="33"/>
      <c r="K39" s="154"/>
      <c r="L39" s="154"/>
      <c r="M39" s="154"/>
      <c r="N39" s="154"/>
      <c r="O39" s="51">
        <v>42441</v>
      </c>
      <c r="P39" s="148">
        <v>72</v>
      </c>
      <c r="Q39" s="149">
        <v>1.3401</v>
      </c>
      <c r="R39" s="148">
        <v>72</v>
      </c>
      <c r="S39" s="149">
        <v>2.2027</v>
      </c>
    </row>
    <row r="40" spans="1:19" ht="12.75">
      <c r="A40" s="10"/>
      <c r="B40" s="10"/>
      <c r="C40" s="264"/>
      <c r="D40" s="232"/>
      <c r="E40" s="233"/>
      <c r="F40" s="232"/>
      <c r="G40" s="10"/>
      <c r="H40" s="153"/>
      <c r="I40" s="154"/>
      <c r="J40" s="33"/>
      <c r="K40" s="154"/>
      <c r="L40" s="154"/>
      <c r="M40" s="154"/>
      <c r="N40" s="154"/>
      <c r="O40" s="51">
        <v>42441</v>
      </c>
      <c r="P40" s="148">
        <v>73</v>
      </c>
      <c r="Q40" s="149">
        <v>1.3712</v>
      </c>
      <c r="R40" s="148">
        <v>73</v>
      </c>
      <c r="S40" s="149">
        <v>2.2769</v>
      </c>
    </row>
    <row r="41" spans="1:19" ht="12.75">
      <c r="A41" s="10"/>
      <c r="B41" s="10"/>
      <c r="C41" s="264"/>
      <c r="D41" s="155"/>
      <c r="E41" s="156"/>
      <c r="F41" s="155"/>
      <c r="G41" s="10"/>
      <c r="H41" s="153"/>
      <c r="I41" s="154"/>
      <c r="J41" s="33"/>
      <c r="K41" s="154"/>
      <c r="L41" s="154"/>
      <c r="M41" s="154"/>
      <c r="N41" s="154"/>
      <c r="O41" s="51">
        <v>42441</v>
      </c>
      <c r="P41" s="148">
        <v>74</v>
      </c>
      <c r="Q41" s="149">
        <v>1.4022</v>
      </c>
      <c r="R41" s="148">
        <v>74</v>
      </c>
      <c r="S41" s="149">
        <v>2.3512</v>
      </c>
    </row>
    <row r="42" spans="1:19" ht="12.75">
      <c r="A42" s="4" t="s">
        <v>64</v>
      </c>
      <c r="B42" s="133"/>
      <c r="C42" s="133"/>
      <c r="D42" s="134"/>
      <c r="E42" s="134"/>
      <c r="F42" s="134"/>
      <c r="G42" s="5"/>
      <c r="H42" s="133" t="s">
        <v>196</v>
      </c>
      <c r="I42" s="135"/>
      <c r="J42" s="136"/>
      <c r="K42" s="136"/>
      <c r="L42" s="136"/>
      <c r="M42" s="136"/>
      <c r="N42" s="136"/>
      <c r="O42" s="137"/>
      <c r="P42" s="359">
        <v>75</v>
      </c>
      <c r="Q42" s="125">
        <v>1.4332</v>
      </c>
      <c r="R42" s="359">
        <v>75</v>
      </c>
      <c r="S42" s="125">
        <v>2.1546</v>
      </c>
    </row>
    <row r="43" spans="1:19" ht="12.75">
      <c r="A43" s="7" t="s">
        <v>534</v>
      </c>
      <c r="B43" s="138"/>
      <c r="C43" s="138"/>
      <c r="D43" s="139"/>
      <c r="E43" s="139"/>
      <c r="F43" s="139"/>
      <c r="G43" s="8"/>
      <c r="H43" s="138" t="s">
        <v>0</v>
      </c>
      <c r="I43" s="140"/>
      <c r="J43" s="141"/>
      <c r="K43" s="141"/>
      <c r="L43" s="141"/>
      <c r="M43" s="141"/>
      <c r="N43" s="141"/>
      <c r="O43" s="142"/>
      <c r="P43" s="148">
        <v>76</v>
      </c>
      <c r="Q43" s="149">
        <v>1.4754</v>
      </c>
      <c r="R43" s="148">
        <v>76</v>
      </c>
      <c r="S43" s="149">
        <v>2.2281</v>
      </c>
    </row>
    <row r="44" spans="1:19" ht="12.75">
      <c r="A44" s="9" t="s">
        <v>193</v>
      </c>
      <c r="B44" s="143"/>
      <c r="C44" s="143"/>
      <c r="D44" s="144"/>
      <c r="E44" s="144"/>
      <c r="F44" s="144"/>
      <c r="G44" s="3"/>
      <c r="H44" s="143"/>
      <c r="I44" s="145"/>
      <c r="J44" s="146"/>
      <c r="K44" s="146"/>
      <c r="L44" s="146"/>
      <c r="M44" s="146"/>
      <c r="N44" s="146"/>
      <c r="O44" s="147"/>
      <c r="P44" s="148">
        <v>77</v>
      </c>
      <c r="Q44" s="149">
        <v>1.5176</v>
      </c>
      <c r="R44" s="148">
        <v>77</v>
      </c>
      <c r="S44" s="149">
        <v>2.3016</v>
      </c>
    </row>
    <row r="45" spans="1:19" ht="18">
      <c r="A45" s="469" t="s">
        <v>197</v>
      </c>
      <c r="B45" s="469"/>
      <c r="C45" s="469"/>
      <c r="D45" s="469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150"/>
      <c r="P45" s="148">
        <v>78</v>
      </c>
      <c r="Q45" s="149">
        <v>1.5597</v>
      </c>
      <c r="R45" s="148">
        <v>78</v>
      </c>
      <c r="S45" s="149">
        <v>2.375</v>
      </c>
    </row>
    <row r="46" spans="1:19" ht="12.75">
      <c r="A46" s="10" t="s">
        <v>198</v>
      </c>
      <c r="B46" s="10" t="s">
        <v>29</v>
      </c>
      <c r="C46" s="10" t="s">
        <v>30</v>
      </c>
      <c r="D46" s="13" t="s">
        <v>3</v>
      </c>
      <c r="E46" s="13" t="s">
        <v>4</v>
      </c>
      <c r="F46" s="13" t="s">
        <v>5</v>
      </c>
      <c r="G46" s="13" t="s">
        <v>1</v>
      </c>
      <c r="H46" s="13" t="s">
        <v>7</v>
      </c>
      <c r="I46" s="13" t="s">
        <v>28</v>
      </c>
      <c r="J46" s="14" t="s">
        <v>50</v>
      </c>
      <c r="K46" s="14" t="s">
        <v>38</v>
      </c>
      <c r="L46" s="14" t="s">
        <v>39</v>
      </c>
      <c r="M46" s="14" t="s">
        <v>40</v>
      </c>
      <c r="N46" s="14" t="s">
        <v>41</v>
      </c>
      <c r="O46" s="21" t="s">
        <v>6</v>
      </c>
      <c r="P46" s="148">
        <v>79</v>
      </c>
      <c r="Q46" s="149">
        <v>1.6019</v>
      </c>
      <c r="R46" s="148">
        <v>79</v>
      </c>
      <c r="S46" s="149">
        <v>2.4485</v>
      </c>
    </row>
    <row r="47" spans="1:19" ht="12.75">
      <c r="A47" s="10"/>
      <c r="B47" s="10"/>
      <c r="C47" s="250"/>
      <c r="D47" s="155"/>
      <c r="E47" s="156"/>
      <c r="F47" s="221"/>
      <c r="G47" s="10"/>
      <c r="H47" s="153"/>
      <c r="I47" s="154"/>
      <c r="J47" s="33"/>
      <c r="K47" s="154"/>
      <c r="L47" s="154"/>
      <c r="M47" s="154"/>
      <c r="N47" s="154"/>
      <c r="O47" s="51">
        <v>42441</v>
      </c>
      <c r="P47" s="359">
        <v>80</v>
      </c>
      <c r="Q47" s="125">
        <v>1.6441</v>
      </c>
      <c r="R47" s="359">
        <v>80</v>
      </c>
      <c r="S47" s="125">
        <v>2.522</v>
      </c>
    </row>
    <row r="48" spans="1:19" ht="12.75">
      <c r="A48" s="10"/>
      <c r="B48" s="10"/>
      <c r="C48" s="250"/>
      <c r="D48" s="86"/>
      <c r="E48" s="156"/>
      <c r="F48" s="155"/>
      <c r="G48" s="10"/>
      <c r="H48" s="153"/>
      <c r="I48" s="154"/>
      <c r="J48" s="33"/>
      <c r="K48" s="154"/>
      <c r="L48" s="154"/>
      <c r="M48" s="154"/>
      <c r="N48" s="154"/>
      <c r="O48" s="51">
        <v>42441</v>
      </c>
      <c r="P48" s="148">
        <v>81</v>
      </c>
      <c r="Q48" s="149">
        <v>1.7054</v>
      </c>
      <c r="R48" s="148">
        <v>81</v>
      </c>
      <c r="S48" s="149">
        <v>2.6257</v>
      </c>
    </row>
    <row r="49" spans="1:19" ht="12.75">
      <c r="A49" s="10"/>
      <c r="B49" s="10"/>
      <c r="C49" s="250"/>
      <c r="D49" s="155"/>
      <c r="E49" s="156"/>
      <c r="F49" s="155"/>
      <c r="G49" s="10"/>
      <c r="H49" s="153"/>
      <c r="I49" s="154"/>
      <c r="J49" s="33"/>
      <c r="K49" s="154"/>
      <c r="L49" s="154"/>
      <c r="M49" s="154"/>
      <c r="N49" s="154"/>
      <c r="O49" s="51">
        <v>42441</v>
      </c>
      <c r="P49" s="148">
        <v>82</v>
      </c>
      <c r="Q49" s="149">
        <v>1.7668</v>
      </c>
      <c r="R49" s="148">
        <v>82</v>
      </c>
      <c r="S49" s="149">
        <v>2.7294</v>
      </c>
    </row>
    <row r="50" spans="1:19" ht="12.75">
      <c r="A50" s="10"/>
      <c r="B50" s="10"/>
      <c r="C50" s="306"/>
      <c r="D50" s="222"/>
      <c r="E50" s="398"/>
      <c r="F50" s="222"/>
      <c r="G50" s="10"/>
      <c r="H50" s="153"/>
      <c r="I50" s="154"/>
      <c r="J50" s="33"/>
      <c r="K50" s="154"/>
      <c r="L50" s="154"/>
      <c r="M50" s="154"/>
      <c r="N50" s="154"/>
      <c r="O50" s="51">
        <v>42441</v>
      </c>
      <c r="P50" s="148">
        <v>83</v>
      </c>
      <c r="Q50" s="149">
        <v>1.8281</v>
      </c>
      <c r="R50" s="148">
        <v>83</v>
      </c>
      <c r="S50" s="149">
        <v>2.833</v>
      </c>
    </row>
    <row r="51" spans="1:19" ht="12.75">
      <c r="A51" s="10"/>
      <c r="B51" s="10"/>
      <c r="C51" s="306"/>
      <c r="D51" s="155"/>
      <c r="E51" s="156"/>
      <c r="F51" s="155"/>
      <c r="G51" s="10"/>
      <c r="H51" s="153"/>
      <c r="I51" s="154"/>
      <c r="J51" s="33"/>
      <c r="K51" s="154"/>
      <c r="L51" s="154"/>
      <c r="M51" s="154"/>
      <c r="N51" s="154"/>
      <c r="O51" s="51">
        <v>42441</v>
      </c>
      <c r="P51" s="148">
        <v>84</v>
      </c>
      <c r="Q51" s="149">
        <v>1.8895</v>
      </c>
      <c r="R51" s="148">
        <v>84</v>
      </c>
      <c r="S51" s="149">
        <v>2.9367</v>
      </c>
    </row>
    <row r="52" spans="1:19" ht="12.75">
      <c r="A52" s="10"/>
      <c r="B52" s="10"/>
      <c r="C52" s="306"/>
      <c r="D52" s="232"/>
      <c r="E52" s="233"/>
      <c r="F52" s="232"/>
      <c r="G52" s="10"/>
      <c r="H52" s="153"/>
      <c r="I52" s="154"/>
      <c r="J52" s="33"/>
      <c r="K52" s="154"/>
      <c r="L52" s="154"/>
      <c r="M52" s="154"/>
      <c r="N52" s="154"/>
      <c r="O52" s="51">
        <v>42441</v>
      </c>
      <c r="P52" s="359">
        <v>85</v>
      </c>
      <c r="Q52" s="125">
        <v>1.9508</v>
      </c>
      <c r="R52" s="359">
        <v>85</v>
      </c>
      <c r="S52" s="125">
        <v>3.0404</v>
      </c>
    </row>
    <row r="53" spans="1:19" ht="12.75">
      <c r="A53" s="10"/>
      <c r="B53" s="10"/>
      <c r="C53" s="250"/>
      <c r="D53" s="232"/>
      <c r="E53" s="233"/>
      <c r="F53" s="232"/>
      <c r="G53" s="10"/>
      <c r="H53" s="153"/>
      <c r="I53" s="154"/>
      <c r="J53" s="33"/>
      <c r="K53" s="154"/>
      <c r="L53" s="154"/>
      <c r="M53" s="154"/>
      <c r="N53" s="154"/>
      <c r="O53" s="51">
        <v>42441</v>
      </c>
      <c r="P53" s="148">
        <v>86</v>
      </c>
      <c r="Q53" s="149">
        <v>2.0487</v>
      </c>
      <c r="R53" s="148">
        <v>86</v>
      </c>
      <c r="S53" s="149">
        <v>3.1977</v>
      </c>
    </row>
    <row r="54" spans="1:19" ht="12.75">
      <c r="A54" s="10"/>
      <c r="B54" s="10"/>
      <c r="C54" s="250"/>
      <c r="D54" s="232"/>
      <c r="E54" s="233"/>
      <c r="F54" s="232"/>
      <c r="G54" s="10"/>
      <c r="H54" s="153"/>
      <c r="I54" s="154"/>
      <c r="J54" s="33"/>
      <c r="K54" s="154"/>
      <c r="L54" s="154"/>
      <c r="M54" s="154"/>
      <c r="N54" s="154"/>
      <c r="O54" s="51">
        <v>42441</v>
      </c>
      <c r="P54" s="148">
        <v>87</v>
      </c>
      <c r="Q54" s="149">
        <v>2.1466</v>
      </c>
      <c r="R54" s="148">
        <v>87</v>
      </c>
      <c r="S54" s="149">
        <v>3.355</v>
      </c>
    </row>
    <row r="55" spans="1:19" ht="12.75">
      <c r="A55" s="10"/>
      <c r="B55" s="10"/>
      <c r="C55" s="250"/>
      <c r="D55" s="232"/>
      <c r="E55" s="233"/>
      <c r="F55" s="232"/>
      <c r="G55" s="10"/>
      <c r="H55" s="153"/>
      <c r="I55" s="154"/>
      <c r="J55" s="33"/>
      <c r="K55" s="154"/>
      <c r="L55" s="154"/>
      <c r="M55" s="154"/>
      <c r="N55" s="154"/>
      <c r="O55" s="51">
        <v>42441</v>
      </c>
      <c r="P55" s="148">
        <v>88</v>
      </c>
      <c r="Q55" s="149">
        <v>2.2444</v>
      </c>
      <c r="R55" s="148">
        <v>88</v>
      </c>
      <c r="S55" s="149">
        <v>3.5124</v>
      </c>
    </row>
    <row r="56" spans="1:19" ht="12.75">
      <c r="A56" s="10"/>
      <c r="B56" s="10"/>
      <c r="C56" s="250"/>
      <c r="D56" s="152"/>
      <c r="E56" s="87"/>
      <c r="F56" s="86"/>
      <c r="G56" s="10"/>
      <c r="H56" s="153"/>
      <c r="I56" s="154"/>
      <c r="J56" s="33"/>
      <c r="K56" s="154"/>
      <c r="L56" s="154"/>
      <c r="M56" s="154"/>
      <c r="N56" s="154"/>
      <c r="O56" s="51">
        <v>42441</v>
      </c>
      <c r="P56" s="148">
        <v>89</v>
      </c>
      <c r="Q56" s="149">
        <v>2.3423</v>
      </c>
      <c r="R56" s="148">
        <v>89</v>
      </c>
      <c r="S56" s="149">
        <v>3.6697</v>
      </c>
    </row>
    <row r="57" spans="1:19" ht="12.75">
      <c r="A57" s="10"/>
      <c r="B57" s="10"/>
      <c r="C57" s="250"/>
      <c r="D57" s="152"/>
      <c r="E57" s="87"/>
      <c r="F57" s="86"/>
      <c r="G57" s="10"/>
      <c r="H57" s="153"/>
      <c r="I57" s="154"/>
      <c r="J57" s="33"/>
      <c r="K57" s="154"/>
      <c r="L57" s="154"/>
      <c r="M57" s="154"/>
      <c r="N57" s="154"/>
      <c r="O57" s="51">
        <v>42441</v>
      </c>
      <c r="P57" s="359">
        <v>90</v>
      </c>
      <c r="Q57" s="125">
        <v>2.4402</v>
      </c>
      <c r="R57" s="359">
        <v>90</v>
      </c>
      <c r="S57" s="125">
        <v>3.827</v>
      </c>
    </row>
    <row r="58" spans="1:19" ht="12.75">
      <c r="A58" s="10"/>
      <c r="B58" s="10"/>
      <c r="C58" s="250"/>
      <c r="D58" s="155"/>
      <c r="E58" s="156"/>
      <c r="F58" s="155"/>
      <c r="G58" s="10"/>
      <c r="H58" s="153"/>
      <c r="I58" s="154"/>
      <c r="J58" s="33"/>
      <c r="K58" s="154"/>
      <c r="L58" s="154"/>
      <c r="M58" s="154"/>
      <c r="N58" s="154"/>
      <c r="O58" s="51">
        <v>42441</v>
      </c>
      <c r="P58" s="148">
        <v>91</v>
      </c>
      <c r="Q58" s="149">
        <v>2.6217</v>
      </c>
      <c r="R58" s="148">
        <v>91</v>
      </c>
      <c r="S58" s="149">
        <v>4.0941</v>
      </c>
    </row>
    <row r="59" spans="1:19" ht="12.75">
      <c r="A59" s="10"/>
      <c r="B59" s="10"/>
      <c r="C59" s="306"/>
      <c r="D59" s="238"/>
      <c r="E59" s="233"/>
      <c r="F59" s="234"/>
      <c r="G59" s="10"/>
      <c r="H59" s="153"/>
      <c r="I59" s="154"/>
      <c r="J59" s="33"/>
      <c r="K59" s="154"/>
      <c r="L59" s="154"/>
      <c r="M59" s="154"/>
      <c r="N59" s="154"/>
      <c r="O59" s="51">
        <v>42441</v>
      </c>
      <c r="P59" s="148">
        <v>92</v>
      </c>
      <c r="Q59" s="149">
        <v>2.8032</v>
      </c>
      <c r="R59" s="148">
        <v>92</v>
      </c>
      <c r="S59" s="149">
        <v>4.3612</v>
      </c>
    </row>
    <row r="60" spans="1:19" ht="12.75">
      <c r="A60" s="10"/>
      <c r="B60" s="10"/>
      <c r="C60" s="306"/>
      <c r="D60" s="282"/>
      <c r="E60" s="283"/>
      <c r="F60" s="382"/>
      <c r="G60" s="10"/>
      <c r="H60" s="153"/>
      <c r="I60" s="154"/>
      <c r="J60" s="33"/>
      <c r="K60" s="154"/>
      <c r="L60" s="154"/>
      <c r="M60" s="154"/>
      <c r="N60" s="154"/>
      <c r="O60" s="51">
        <v>42441</v>
      </c>
      <c r="P60" s="148">
        <v>93</v>
      </c>
      <c r="Q60" s="149">
        <v>2.9848</v>
      </c>
      <c r="R60" s="148">
        <v>93</v>
      </c>
      <c r="S60" s="149">
        <v>4.6284</v>
      </c>
    </row>
    <row r="61" spans="1:19" ht="12.75">
      <c r="A61" s="10"/>
      <c r="B61" s="10"/>
      <c r="C61" s="306"/>
      <c r="D61" s="155"/>
      <c r="E61" s="156"/>
      <c r="F61" s="155"/>
      <c r="G61" s="10"/>
      <c r="H61" s="153"/>
      <c r="I61" s="154"/>
      <c r="J61" s="33"/>
      <c r="K61" s="154"/>
      <c r="L61" s="154"/>
      <c r="M61" s="154"/>
      <c r="N61" s="154"/>
      <c r="O61" s="51">
        <v>42441</v>
      </c>
      <c r="P61" s="148">
        <v>94</v>
      </c>
      <c r="Q61" s="149">
        <v>3.1663</v>
      </c>
      <c r="R61" s="148">
        <v>94</v>
      </c>
      <c r="S61" s="149">
        <v>4.8955</v>
      </c>
    </row>
    <row r="62" spans="1:19" ht="12.75">
      <c r="A62" s="10"/>
      <c r="B62" s="10"/>
      <c r="C62" s="306"/>
      <c r="D62" s="155"/>
      <c r="E62" s="156"/>
      <c r="F62" s="155"/>
      <c r="G62" s="10"/>
      <c r="H62" s="153"/>
      <c r="I62" s="154"/>
      <c r="J62" s="33"/>
      <c r="K62" s="154"/>
      <c r="L62" s="154"/>
      <c r="M62" s="154"/>
      <c r="N62" s="154"/>
      <c r="O62" s="51">
        <v>42441</v>
      </c>
      <c r="P62" s="359">
        <v>95</v>
      </c>
      <c r="Q62" s="125">
        <v>3.3478</v>
      </c>
      <c r="R62" s="359">
        <v>95</v>
      </c>
      <c r="S62" s="125">
        <v>5.1626</v>
      </c>
    </row>
    <row r="63" spans="1:19" ht="12.75">
      <c r="A63" s="10"/>
      <c r="B63" s="10"/>
      <c r="C63" s="306"/>
      <c r="D63" s="155"/>
      <c r="E63" s="156"/>
      <c r="F63" s="221"/>
      <c r="G63" s="10"/>
      <c r="H63" s="153"/>
      <c r="I63" s="154"/>
      <c r="J63" s="33"/>
      <c r="K63" s="154"/>
      <c r="L63" s="154"/>
      <c r="M63" s="154"/>
      <c r="N63" s="154"/>
      <c r="O63" s="51">
        <v>42441</v>
      </c>
      <c r="P63" s="148">
        <v>96</v>
      </c>
      <c r="Q63" s="149">
        <v>3.8006</v>
      </c>
      <c r="R63" s="148">
        <v>96</v>
      </c>
      <c r="S63" s="149">
        <v>5.7161</v>
      </c>
    </row>
    <row r="64" spans="1:19" ht="12.75">
      <c r="A64" s="10"/>
      <c r="B64" s="10"/>
      <c r="C64" s="306"/>
      <c r="D64" s="155"/>
      <c r="E64" s="156"/>
      <c r="F64" s="222"/>
      <c r="G64" s="10"/>
      <c r="H64" s="153"/>
      <c r="I64" s="154"/>
      <c r="J64" s="33"/>
      <c r="K64" s="154"/>
      <c r="L64" s="154"/>
      <c r="M64" s="154"/>
      <c r="N64" s="154"/>
      <c r="O64" s="51">
        <v>42441</v>
      </c>
      <c r="P64" s="148">
        <v>97</v>
      </c>
      <c r="Q64" s="149">
        <v>4.2533</v>
      </c>
      <c r="R64" s="148">
        <v>97</v>
      </c>
      <c r="S64" s="149">
        <v>6.2696</v>
      </c>
    </row>
    <row r="65" spans="1:19" ht="12.75">
      <c r="A65" s="10"/>
      <c r="B65" s="10"/>
      <c r="C65" s="306"/>
      <c r="D65" s="155"/>
      <c r="E65" s="156"/>
      <c r="F65" s="228"/>
      <c r="G65" s="10"/>
      <c r="H65" s="153"/>
      <c r="I65" s="154"/>
      <c r="J65" s="33"/>
      <c r="K65" s="154"/>
      <c r="L65" s="154"/>
      <c r="M65" s="154"/>
      <c r="N65" s="154"/>
      <c r="O65" s="51">
        <v>42441</v>
      </c>
      <c r="P65" s="148">
        <v>98</v>
      </c>
      <c r="Q65" s="149">
        <v>4.7061</v>
      </c>
      <c r="R65" s="148">
        <v>98</v>
      </c>
      <c r="S65" s="149">
        <v>6.8232</v>
      </c>
    </row>
    <row r="66" spans="1:19" ht="12.75">
      <c r="A66" s="10"/>
      <c r="B66" s="10"/>
      <c r="C66" s="306"/>
      <c r="D66" s="155"/>
      <c r="E66" s="156"/>
      <c r="F66" s="221"/>
      <c r="G66" s="10"/>
      <c r="H66" s="153"/>
      <c r="I66" s="154"/>
      <c r="J66" s="33"/>
      <c r="K66" s="154"/>
      <c r="L66" s="154"/>
      <c r="M66" s="154"/>
      <c r="N66" s="154"/>
      <c r="O66" s="51">
        <v>42441</v>
      </c>
      <c r="P66" s="148">
        <v>99</v>
      </c>
      <c r="Q66" s="149">
        <v>5.1588</v>
      </c>
      <c r="R66" s="148">
        <v>99</v>
      </c>
      <c r="S66" s="149">
        <v>7.3767</v>
      </c>
    </row>
    <row r="67" spans="1:19" ht="12.75">
      <c r="A67" s="10"/>
      <c r="B67" s="10"/>
      <c r="C67" s="226"/>
      <c r="D67" s="155"/>
      <c r="E67" s="156"/>
      <c r="F67" s="155"/>
      <c r="G67" s="10"/>
      <c r="H67" s="153"/>
      <c r="I67" s="154"/>
      <c r="J67" s="33"/>
      <c r="K67" s="154"/>
      <c r="L67" s="154"/>
      <c r="M67" s="154"/>
      <c r="N67" s="154"/>
      <c r="O67" s="51">
        <v>42441</v>
      </c>
      <c r="P67" s="359">
        <v>100</v>
      </c>
      <c r="Q67" s="125">
        <v>5.6116</v>
      </c>
      <c r="R67" s="359">
        <v>100</v>
      </c>
      <c r="S67" s="125">
        <v>7.9302</v>
      </c>
    </row>
    <row r="68" spans="1:19" ht="12.75">
      <c r="A68" s="10"/>
      <c r="B68" s="10"/>
      <c r="C68" s="226"/>
      <c r="D68" s="155"/>
      <c r="E68" s="156"/>
      <c r="F68" s="155"/>
      <c r="G68" s="10"/>
      <c r="H68" s="153"/>
      <c r="I68" s="154"/>
      <c r="J68" s="33"/>
      <c r="K68" s="154"/>
      <c r="L68" s="154"/>
      <c r="M68" s="154"/>
      <c r="N68" s="154"/>
      <c r="O68" s="51">
        <v>42441</v>
      </c>
      <c r="P68" s="166"/>
      <c r="Q68" s="166"/>
      <c r="R68" s="166"/>
      <c r="S68" s="290"/>
    </row>
    <row r="69" spans="1:19" ht="12.75">
      <c r="A69" s="10"/>
      <c r="B69" s="10"/>
      <c r="C69" s="226"/>
      <c r="D69" s="155"/>
      <c r="E69" s="156"/>
      <c r="F69" s="155"/>
      <c r="G69" s="10"/>
      <c r="H69" s="153"/>
      <c r="I69" s="154"/>
      <c r="J69" s="33"/>
      <c r="K69" s="154"/>
      <c r="L69" s="154"/>
      <c r="M69" s="154"/>
      <c r="N69" s="154"/>
      <c r="O69" s="51">
        <v>42441</v>
      </c>
      <c r="P69" s="166"/>
      <c r="Q69" s="166"/>
      <c r="R69" s="166"/>
      <c r="S69" s="290"/>
    </row>
    <row r="70" spans="1:19" ht="12.75">
      <c r="A70" s="10"/>
      <c r="B70" s="10"/>
      <c r="C70" s="226"/>
      <c r="D70" s="155"/>
      <c r="E70" s="156"/>
      <c r="F70" s="155"/>
      <c r="G70" s="10"/>
      <c r="H70" s="153"/>
      <c r="I70" s="154"/>
      <c r="J70" s="33"/>
      <c r="K70" s="154"/>
      <c r="L70" s="154"/>
      <c r="M70" s="154"/>
      <c r="N70" s="154"/>
      <c r="O70" s="51">
        <v>42441</v>
      </c>
      <c r="P70" s="166"/>
      <c r="Q70" s="166"/>
      <c r="R70" s="166"/>
      <c r="S70" s="290"/>
    </row>
    <row r="71" spans="1:19" ht="12.75">
      <c r="A71" s="10"/>
      <c r="B71" s="10"/>
      <c r="C71" s="226"/>
      <c r="D71" s="155"/>
      <c r="E71" s="156"/>
      <c r="F71" s="155"/>
      <c r="G71" s="10"/>
      <c r="H71" s="153"/>
      <c r="I71" s="154"/>
      <c r="J71" s="33"/>
      <c r="K71" s="154"/>
      <c r="L71" s="154"/>
      <c r="M71" s="154"/>
      <c r="N71" s="154"/>
      <c r="O71" s="51">
        <v>42441</v>
      </c>
      <c r="P71" s="166"/>
      <c r="Q71" s="166"/>
      <c r="R71" s="166"/>
      <c r="S71" s="290"/>
    </row>
    <row r="72" spans="1:19" ht="12.75">
      <c r="A72" s="10"/>
      <c r="B72" s="10"/>
      <c r="C72" s="151"/>
      <c r="D72" s="159"/>
      <c r="E72" s="160"/>
      <c r="F72" s="161"/>
      <c r="G72" s="10"/>
      <c r="H72" s="153"/>
      <c r="I72" s="154"/>
      <c r="J72" s="33"/>
      <c r="K72" s="154"/>
      <c r="L72" s="154"/>
      <c r="M72" s="154"/>
      <c r="N72" s="154"/>
      <c r="O72" s="51">
        <v>42441</v>
      </c>
      <c r="P72" s="166"/>
      <c r="Q72" s="166"/>
      <c r="R72" s="166"/>
      <c r="S72" s="290"/>
    </row>
    <row r="73" spans="1:19" ht="12.75">
      <c r="A73" s="10"/>
      <c r="B73" s="10"/>
      <c r="C73" s="151"/>
      <c r="D73" s="159"/>
      <c r="E73" s="160"/>
      <c r="F73" s="161"/>
      <c r="G73" s="10"/>
      <c r="H73" s="153"/>
      <c r="I73" s="154"/>
      <c r="J73" s="33"/>
      <c r="K73" s="154"/>
      <c r="L73" s="154"/>
      <c r="M73" s="154"/>
      <c r="N73" s="154"/>
      <c r="O73" s="51">
        <v>42441</v>
      </c>
      <c r="P73" s="166"/>
      <c r="Q73" s="166"/>
      <c r="R73" s="166"/>
      <c r="S73" s="290"/>
    </row>
    <row r="74" spans="1:19" ht="12.75">
      <c r="A74" s="10"/>
      <c r="B74" s="10"/>
      <c r="C74" s="151"/>
      <c r="D74" s="159"/>
      <c r="E74" s="160"/>
      <c r="F74" s="161"/>
      <c r="G74" s="10"/>
      <c r="H74" s="153"/>
      <c r="I74" s="154"/>
      <c r="J74" s="33"/>
      <c r="K74" s="154"/>
      <c r="L74" s="154"/>
      <c r="M74" s="154"/>
      <c r="N74" s="154"/>
      <c r="O74" s="51">
        <v>42441</v>
      </c>
      <c r="P74" s="166"/>
      <c r="Q74" s="166"/>
      <c r="R74" s="166"/>
      <c r="S74" s="290"/>
    </row>
    <row r="75" spans="1:19" ht="12.75">
      <c r="A75" s="10"/>
      <c r="B75" s="10"/>
      <c r="C75" s="151"/>
      <c r="D75" s="159"/>
      <c r="E75" s="160"/>
      <c r="F75" s="161"/>
      <c r="G75" s="10"/>
      <c r="H75" s="153"/>
      <c r="I75" s="154"/>
      <c r="J75" s="33"/>
      <c r="K75" s="154"/>
      <c r="L75" s="154"/>
      <c r="M75" s="154"/>
      <c r="N75" s="154"/>
      <c r="O75" s="51">
        <v>42441</v>
      </c>
      <c r="P75" s="166"/>
      <c r="Q75" s="166"/>
      <c r="R75" s="166"/>
      <c r="S75" s="290"/>
    </row>
    <row r="76" spans="1:19" ht="12.75">
      <c r="A76" s="10"/>
      <c r="B76" s="10"/>
      <c r="C76" s="151"/>
      <c r="D76" s="159"/>
      <c r="E76" s="160"/>
      <c r="F76" s="161"/>
      <c r="G76" s="10"/>
      <c r="H76" s="153"/>
      <c r="I76" s="154"/>
      <c r="J76" s="33"/>
      <c r="K76" s="154"/>
      <c r="L76" s="154"/>
      <c r="M76" s="154"/>
      <c r="N76" s="154"/>
      <c r="O76" s="51">
        <v>42441</v>
      </c>
      <c r="P76" s="166"/>
      <c r="Q76" s="166"/>
      <c r="R76" s="166"/>
      <c r="S76" s="290"/>
    </row>
    <row r="77" spans="1:19" ht="12.75">
      <c r="A77" s="10"/>
      <c r="B77" s="10"/>
      <c r="C77" s="151"/>
      <c r="D77" s="159"/>
      <c r="E77" s="160"/>
      <c r="F77" s="161"/>
      <c r="G77" s="10"/>
      <c r="H77" s="153"/>
      <c r="I77" s="154"/>
      <c r="J77" s="33"/>
      <c r="K77" s="154"/>
      <c r="L77" s="154"/>
      <c r="M77" s="154"/>
      <c r="N77" s="154"/>
      <c r="O77" s="51">
        <v>42441</v>
      </c>
      <c r="P77" s="166"/>
      <c r="Q77" s="166"/>
      <c r="R77" s="166"/>
      <c r="S77" s="290"/>
    </row>
    <row r="78" spans="1:19" ht="12.75">
      <c r="A78" s="10"/>
      <c r="B78" s="10"/>
      <c r="C78" s="151"/>
      <c r="D78" s="159"/>
      <c r="E78" s="160"/>
      <c r="F78" s="161"/>
      <c r="G78" s="10"/>
      <c r="H78" s="153"/>
      <c r="I78" s="154"/>
      <c r="J78" s="33"/>
      <c r="K78" s="154"/>
      <c r="L78" s="154"/>
      <c r="M78" s="154"/>
      <c r="N78" s="154"/>
      <c r="O78" s="51">
        <v>42441</v>
      </c>
      <c r="P78" s="166"/>
      <c r="Q78" s="166"/>
      <c r="R78" s="166"/>
      <c r="S78" s="290"/>
    </row>
    <row r="79" spans="1:19" ht="12.75">
      <c r="A79" s="10"/>
      <c r="B79" s="10"/>
      <c r="C79" s="151"/>
      <c r="D79" s="159"/>
      <c r="E79" s="160"/>
      <c r="F79" s="161"/>
      <c r="G79" s="10"/>
      <c r="H79" s="153"/>
      <c r="I79" s="154"/>
      <c r="J79" s="33"/>
      <c r="K79" s="154"/>
      <c r="L79" s="154"/>
      <c r="M79" s="154"/>
      <c r="N79" s="154"/>
      <c r="O79" s="51">
        <v>42441</v>
      </c>
      <c r="P79" s="166"/>
      <c r="Q79" s="166"/>
      <c r="R79" s="166"/>
      <c r="S79" s="290"/>
    </row>
    <row r="80" spans="1:19" ht="12.75">
      <c r="A80" s="10"/>
      <c r="B80" s="10"/>
      <c r="C80" s="151"/>
      <c r="D80" s="159"/>
      <c r="E80" s="160"/>
      <c r="F80" s="161"/>
      <c r="G80" s="10"/>
      <c r="H80" s="153"/>
      <c r="I80" s="154"/>
      <c r="J80" s="33"/>
      <c r="K80" s="154"/>
      <c r="L80" s="154"/>
      <c r="M80" s="154"/>
      <c r="N80" s="154"/>
      <c r="O80" s="51">
        <v>42441</v>
      </c>
      <c r="P80" s="166"/>
      <c r="Q80" s="166"/>
      <c r="R80" s="166"/>
      <c r="S80" s="290"/>
    </row>
    <row r="81" spans="1:19" ht="12.75">
      <c r="A81" s="10"/>
      <c r="B81" s="10"/>
      <c r="C81" s="151"/>
      <c r="D81" s="159"/>
      <c r="E81" s="160"/>
      <c r="F81" s="161"/>
      <c r="G81" s="10"/>
      <c r="H81" s="153"/>
      <c r="I81" s="154"/>
      <c r="J81" s="33"/>
      <c r="K81" s="154"/>
      <c r="L81" s="154"/>
      <c r="M81" s="154"/>
      <c r="N81" s="154"/>
      <c r="O81" s="51">
        <v>42441</v>
      </c>
      <c r="P81" s="166"/>
      <c r="Q81" s="166"/>
      <c r="R81" s="166"/>
      <c r="S81" s="290"/>
    </row>
    <row r="82" spans="1:19" ht="12.75">
      <c r="A82" s="10"/>
      <c r="B82" s="10"/>
      <c r="C82" s="151"/>
      <c r="D82" s="159"/>
      <c r="E82" s="160"/>
      <c r="F82" s="161"/>
      <c r="G82" s="10"/>
      <c r="H82" s="153"/>
      <c r="I82" s="154"/>
      <c r="J82" s="33"/>
      <c r="K82" s="154"/>
      <c r="L82" s="154"/>
      <c r="M82" s="154"/>
      <c r="N82" s="154"/>
      <c r="O82" s="51">
        <v>42441</v>
      </c>
      <c r="P82" s="166"/>
      <c r="Q82" s="166"/>
      <c r="R82" s="166"/>
      <c r="S82" s="290"/>
    </row>
    <row r="83" spans="1:19" ht="12.75">
      <c r="A83" s="4" t="s">
        <v>64</v>
      </c>
      <c r="B83" s="133"/>
      <c r="C83" s="133"/>
      <c r="D83" s="134"/>
      <c r="E83" s="169"/>
      <c r="F83" s="134"/>
      <c r="G83" s="5"/>
      <c r="H83" s="133" t="s">
        <v>196</v>
      </c>
      <c r="I83" s="170"/>
      <c r="J83" s="171"/>
      <c r="K83" s="136"/>
      <c r="L83" s="136"/>
      <c r="M83" s="136"/>
      <c r="N83" s="136"/>
      <c r="O83" s="172"/>
      <c r="P83" s="166"/>
      <c r="Q83" s="166"/>
      <c r="R83" s="166"/>
      <c r="S83" s="290"/>
    </row>
    <row r="84" spans="1:19" ht="12.75">
      <c r="A84" s="7" t="s">
        <v>534</v>
      </c>
      <c r="B84" s="12"/>
      <c r="C84" s="111"/>
      <c r="D84" s="39"/>
      <c r="E84" s="173"/>
      <c r="F84" s="139"/>
      <c r="G84" s="8"/>
      <c r="H84" s="138" t="s">
        <v>10</v>
      </c>
      <c r="I84" s="174"/>
      <c r="J84" s="175"/>
      <c r="K84" s="141"/>
      <c r="L84" s="141"/>
      <c r="M84" s="141"/>
      <c r="N84" s="141"/>
      <c r="O84" s="172"/>
      <c r="P84" s="166"/>
      <c r="Q84" s="166"/>
      <c r="R84" s="166"/>
      <c r="S84" s="290"/>
    </row>
    <row r="85" spans="1:19" ht="12.75">
      <c r="A85" s="9" t="s">
        <v>193</v>
      </c>
      <c r="B85" s="143"/>
      <c r="C85" s="143"/>
      <c r="D85" s="176"/>
      <c r="E85" s="177"/>
      <c r="F85" s="144"/>
      <c r="G85" s="3"/>
      <c r="H85" s="178"/>
      <c r="I85" s="179"/>
      <c r="J85" s="180"/>
      <c r="K85" s="146"/>
      <c r="L85" s="146"/>
      <c r="M85" s="146"/>
      <c r="N85" s="146"/>
      <c r="O85" s="172"/>
      <c r="P85" s="166"/>
      <c r="Q85" s="166"/>
      <c r="R85" s="166"/>
      <c r="S85" s="290"/>
    </row>
    <row r="86" spans="1:19" ht="18">
      <c r="A86" s="470" t="s">
        <v>200</v>
      </c>
      <c r="B86" s="470"/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181"/>
      <c r="P86" s="166"/>
      <c r="Q86" s="166"/>
      <c r="R86" s="166"/>
      <c r="S86" s="290"/>
    </row>
    <row r="87" spans="1:19" ht="12.75">
      <c r="A87" s="10" t="s">
        <v>198</v>
      </c>
      <c r="B87" s="10" t="s">
        <v>29</v>
      </c>
      <c r="C87" s="10" t="s">
        <v>30</v>
      </c>
      <c r="D87" s="164"/>
      <c r="E87" s="165"/>
      <c r="F87" s="164"/>
      <c r="G87" s="10" t="s">
        <v>1</v>
      </c>
      <c r="H87" s="13" t="s">
        <v>7</v>
      </c>
      <c r="I87" s="13" t="s">
        <v>28</v>
      </c>
      <c r="J87" s="14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21" t="s">
        <v>6</v>
      </c>
      <c r="P87" s="166"/>
      <c r="Q87" s="166"/>
      <c r="R87" s="166"/>
      <c r="S87" s="290"/>
    </row>
    <row r="88" spans="1:19" ht="12.75">
      <c r="A88" s="10"/>
      <c r="B88" s="10"/>
      <c r="C88" s="219">
        <v>27.69</v>
      </c>
      <c r="D88" s="183" t="s">
        <v>78</v>
      </c>
      <c r="E88" s="184" t="s">
        <v>327</v>
      </c>
      <c r="F88" s="227" t="s">
        <v>79</v>
      </c>
      <c r="G88" s="10">
        <f>TRUNC((O88-E88)/365.25)</f>
        <v>61</v>
      </c>
      <c r="H88" s="16">
        <v>25.12</v>
      </c>
      <c r="I88" s="154">
        <f>FLOOR(H88*(VLOOKUP(G88,$R$2:$S$67,2,0)),0.01)</f>
        <v>41.08</v>
      </c>
      <c r="J88" s="31" t="str">
        <f>IF(G88&lt;75,"1kg","0.75kg")</f>
        <v>1kg</v>
      </c>
      <c r="K88" s="185"/>
      <c r="L88" s="154"/>
      <c r="M88" s="154"/>
      <c r="N88" s="154"/>
      <c r="O88" s="51">
        <v>42441</v>
      </c>
      <c r="P88" s="166"/>
      <c r="Q88" s="166"/>
      <c r="R88" s="166"/>
      <c r="S88" s="290"/>
    </row>
    <row r="89" spans="1:19" ht="12.75">
      <c r="A89" s="10"/>
      <c r="B89" s="10"/>
      <c r="C89" s="306">
        <v>26</v>
      </c>
      <c r="D89" s="407" t="s">
        <v>525</v>
      </c>
      <c r="E89" s="408">
        <v>18172</v>
      </c>
      <c r="F89" s="407" t="s">
        <v>333</v>
      </c>
      <c r="G89" s="10">
        <f>TRUNC((O89-E89)/365.25)</f>
        <v>66</v>
      </c>
      <c r="H89" s="16">
        <v>19.87</v>
      </c>
      <c r="I89" s="154">
        <f>FLOOR(H89*(VLOOKUP(G89,$R$2:$S$67,2,0)),0.01)</f>
        <v>36.660000000000004</v>
      </c>
      <c r="J89" s="31" t="str">
        <f>IF(G89&lt;75,"1kg","0.75kg")</f>
        <v>1kg</v>
      </c>
      <c r="K89" s="185"/>
      <c r="L89" s="154"/>
      <c r="M89" s="154"/>
      <c r="N89" s="154"/>
      <c r="O89" s="51">
        <v>42441</v>
      </c>
      <c r="P89" s="166"/>
      <c r="Q89" s="166"/>
      <c r="R89" s="166"/>
      <c r="S89" s="290"/>
    </row>
    <row r="90" spans="1:19" ht="12.75">
      <c r="A90" s="10"/>
      <c r="B90" s="10"/>
      <c r="C90" s="306">
        <v>31.65</v>
      </c>
      <c r="D90" s="227" t="s">
        <v>618</v>
      </c>
      <c r="E90" s="390">
        <v>25970</v>
      </c>
      <c r="F90" s="227" t="s">
        <v>619</v>
      </c>
      <c r="G90" s="10">
        <f>TRUNC((O90-E90)/365.25)</f>
        <v>45</v>
      </c>
      <c r="H90" s="16">
        <v>29</v>
      </c>
      <c r="I90" s="154">
        <f>FLOOR(H90*(VLOOKUP(G90,$R$2:$S$67,2,0)),0.01)</f>
        <v>34.96</v>
      </c>
      <c r="J90" s="31" t="str">
        <f>IF(G90&lt;75,"1kg","0.75kg")</f>
        <v>1kg</v>
      </c>
      <c r="K90" s="185"/>
      <c r="L90" s="154"/>
      <c r="M90" s="154"/>
      <c r="N90" s="154"/>
      <c r="O90" s="51">
        <v>42441</v>
      </c>
      <c r="P90" s="166"/>
      <c r="Q90" s="166"/>
      <c r="R90" s="166"/>
      <c r="S90" s="290"/>
    </row>
    <row r="91" spans="1:19" ht="12.75">
      <c r="A91" s="10"/>
      <c r="B91" s="10"/>
      <c r="C91" s="219">
        <v>26.7</v>
      </c>
      <c r="D91" s="367" t="s">
        <v>566</v>
      </c>
      <c r="E91" s="368">
        <v>27789</v>
      </c>
      <c r="F91" s="367" t="s">
        <v>567</v>
      </c>
      <c r="G91" s="10">
        <f>TRUNC((O91-E91)/365.25)</f>
        <v>40</v>
      </c>
      <c r="H91" s="16">
        <v>22.76</v>
      </c>
      <c r="I91" s="154">
        <f>FLOOR(H91*(VLOOKUP(G91,$R$2:$S$67,2,0)),0.01)</f>
        <v>25.37</v>
      </c>
      <c r="J91" s="31" t="str">
        <f>IF(G91&lt;75,"1kg","0.75kg")</f>
        <v>1kg</v>
      </c>
      <c r="K91" s="185"/>
      <c r="L91" s="154"/>
      <c r="M91" s="154"/>
      <c r="N91" s="154"/>
      <c r="O91" s="51">
        <v>42441</v>
      </c>
      <c r="P91" s="166"/>
      <c r="Q91" s="166"/>
      <c r="R91" s="166"/>
      <c r="S91" s="290"/>
    </row>
    <row r="92" spans="1:19" ht="12.75">
      <c r="A92" s="10"/>
      <c r="B92" s="10"/>
      <c r="C92" s="306">
        <v>23</v>
      </c>
      <c r="D92" s="183" t="s">
        <v>234</v>
      </c>
      <c r="E92" s="184">
        <v>27207</v>
      </c>
      <c r="F92" s="225" t="s">
        <v>72</v>
      </c>
      <c r="G92" s="10">
        <f>TRUNC((O92-E92)/365.25)</f>
        <v>41</v>
      </c>
      <c r="H92" s="16">
        <v>20.31</v>
      </c>
      <c r="I92" s="154">
        <f>FLOOR(H92*(VLOOKUP(G92,$R$2:$S$67,2,0)),0.01)</f>
        <v>23.01</v>
      </c>
      <c r="J92" s="31" t="str">
        <f>IF(G92&lt;75,"1kg","0.75kg")</f>
        <v>1kg</v>
      </c>
      <c r="K92" s="185"/>
      <c r="L92" s="154"/>
      <c r="M92" s="154"/>
      <c r="N92" s="154"/>
      <c r="O92" s="51">
        <v>42441</v>
      </c>
      <c r="P92" s="166"/>
      <c r="Q92" s="166"/>
      <c r="R92" s="166"/>
      <c r="S92" s="290"/>
    </row>
    <row r="93" spans="1:19" ht="12.75">
      <c r="A93" s="10"/>
      <c r="B93" s="10"/>
      <c r="C93" s="219"/>
      <c r="D93" s="375"/>
      <c r="E93" s="376"/>
      <c r="F93" s="375"/>
      <c r="G93" s="10"/>
      <c r="H93" s="16"/>
      <c r="I93" s="154"/>
      <c r="J93" s="31"/>
      <c r="K93" s="185"/>
      <c r="L93" s="154"/>
      <c r="M93" s="154"/>
      <c r="N93" s="154"/>
      <c r="O93" s="51">
        <v>42441</v>
      </c>
      <c r="P93" s="166"/>
      <c r="Q93" s="166"/>
      <c r="R93" s="166"/>
      <c r="S93" s="290"/>
    </row>
    <row r="94" spans="1:19" ht="12.75">
      <c r="A94" s="10"/>
      <c r="B94" s="10"/>
      <c r="C94" s="306"/>
      <c r="D94" s="318"/>
      <c r="E94" s="319"/>
      <c r="F94" s="318"/>
      <c r="G94" s="10"/>
      <c r="H94" s="16"/>
      <c r="I94" s="154"/>
      <c r="J94" s="31"/>
      <c r="K94" s="185"/>
      <c r="L94" s="154"/>
      <c r="M94" s="154"/>
      <c r="N94" s="154"/>
      <c r="O94" s="51">
        <v>42441</v>
      </c>
      <c r="P94" s="166"/>
      <c r="Q94" s="166"/>
      <c r="R94" s="166"/>
      <c r="S94" s="290"/>
    </row>
    <row r="95" spans="1:19" ht="12.75">
      <c r="A95" s="10"/>
      <c r="B95" s="10"/>
      <c r="C95" s="274"/>
      <c r="D95" s="318"/>
      <c r="E95" s="319"/>
      <c r="F95" s="320"/>
      <c r="G95" s="10"/>
      <c r="H95" s="16"/>
      <c r="I95" s="154"/>
      <c r="J95" s="31"/>
      <c r="K95" s="185"/>
      <c r="L95" s="154"/>
      <c r="M95" s="154"/>
      <c r="N95" s="154"/>
      <c r="O95" s="51">
        <v>42441</v>
      </c>
      <c r="P95" s="166"/>
      <c r="Q95" s="166"/>
      <c r="R95" s="166"/>
      <c r="S95" s="290"/>
    </row>
    <row r="96" spans="1:19" ht="12.75">
      <c r="A96" s="10"/>
      <c r="B96" s="10"/>
      <c r="C96" s="275"/>
      <c r="D96" s="318"/>
      <c r="E96" s="319"/>
      <c r="F96" s="318"/>
      <c r="G96" s="10"/>
      <c r="H96" s="16"/>
      <c r="I96" s="154"/>
      <c r="J96" s="31"/>
      <c r="K96" s="185"/>
      <c r="L96" s="154"/>
      <c r="M96" s="154"/>
      <c r="N96" s="154"/>
      <c r="O96" s="51">
        <v>42441</v>
      </c>
      <c r="P96" s="166"/>
      <c r="Q96" s="166"/>
      <c r="R96" s="166"/>
      <c r="S96" s="290"/>
    </row>
    <row r="97" spans="1:19" ht="12.75">
      <c r="A97" s="10"/>
      <c r="B97" s="10"/>
      <c r="C97" s="306"/>
      <c r="D97" s="318"/>
      <c r="E97" s="319"/>
      <c r="F97" s="318"/>
      <c r="G97" s="10"/>
      <c r="H97" s="16"/>
      <c r="I97" s="154"/>
      <c r="J97" s="31"/>
      <c r="K97" s="185"/>
      <c r="L97" s="154"/>
      <c r="M97" s="154"/>
      <c r="N97" s="154"/>
      <c r="O97" s="51">
        <v>42441</v>
      </c>
      <c r="P97" s="166"/>
      <c r="Q97" s="166"/>
      <c r="R97" s="166"/>
      <c r="S97" s="290"/>
    </row>
    <row r="98" spans="1:19" ht="12.75">
      <c r="A98" s="10"/>
      <c r="B98" s="10"/>
      <c r="C98" s="306"/>
      <c r="D98" s="183"/>
      <c r="E98" s="184"/>
      <c r="F98" s="183"/>
      <c r="G98" s="190"/>
      <c r="H98" s="191"/>
      <c r="I98" s="154"/>
      <c r="J98" s="31"/>
      <c r="K98" s="185"/>
      <c r="L98" s="154"/>
      <c r="M98" s="154"/>
      <c r="N98" s="154"/>
      <c r="O98" s="51">
        <v>42441</v>
      </c>
      <c r="P98" s="166"/>
      <c r="Q98" s="166"/>
      <c r="R98" s="166"/>
      <c r="S98" s="290"/>
    </row>
    <row r="99" spans="1:19" ht="12.75">
      <c r="A99" s="10"/>
      <c r="B99" s="10"/>
      <c r="C99" s="306"/>
      <c r="D99" s="407"/>
      <c r="E99" s="408"/>
      <c r="F99" s="407"/>
      <c r="G99" s="10"/>
      <c r="H99" s="16"/>
      <c r="I99" s="154"/>
      <c r="J99" s="31"/>
      <c r="K99" s="154"/>
      <c r="L99" s="154"/>
      <c r="M99" s="154"/>
      <c r="N99" s="154"/>
      <c r="O99" s="51">
        <v>42441</v>
      </c>
      <c r="P99" s="166"/>
      <c r="Q99" s="166"/>
      <c r="R99" s="166"/>
      <c r="S99" s="290"/>
    </row>
    <row r="100" spans="1:19" ht="12.75">
      <c r="A100" s="10"/>
      <c r="B100" s="10"/>
      <c r="C100" s="219"/>
      <c r="D100" s="183"/>
      <c r="E100" s="184"/>
      <c r="F100" s="227"/>
      <c r="G100" s="10"/>
      <c r="H100" s="16"/>
      <c r="I100" s="154"/>
      <c r="J100" s="31"/>
      <c r="K100" s="154"/>
      <c r="L100" s="154"/>
      <c r="M100" s="154"/>
      <c r="N100" s="154"/>
      <c r="O100" s="51">
        <v>42441</v>
      </c>
      <c r="P100" s="166"/>
      <c r="Q100" s="166"/>
      <c r="R100" s="166"/>
      <c r="S100" s="290"/>
    </row>
    <row r="101" spans="1:19" ht="12.75">
      <c r="A101" s="10"/>
      <c r="B101" s="10"/>
      <c r="C101" s="219"/>
      <c r="D101" s="318"/>
      <c r="E101" s="319"/>
      <c r="F101" s="318"/>
      <c r="G101" s="10"/>
      <c r="H101" s="16"/>
      <c r="I101" s="154"/>
      <c r="J101" s="31"/>
      <c r="K101" s="154"/>
      <c r="L101" s="154"/>
      <c r="M101" s="154"/>
      <c r="N101" s="154"/>
      <c r="O101" s="51">
        <v>42441</v>
      </c>
      <c r="P101" s="166"/>
      <c r="Q101" s="166"/>
      <c r="R101" s="166"/>
      <c r="S101" s="290"/>
    </row>
    <row r="102" spans="1:19" ht="12.75">
      <c r="A102" s="10"/>
      <c r="B102" s="10"/>
      <c r="C102" s="219"/>
      <c r="D102" s="318"/>
      <c r="E102" s="319"/>
      <c r="F102" s="320"/>
      <c r="G102" s="10"/>
      <c r="H102" s="16"/>
      <c r="I102" s="154"/>
      <c r="J102" s="31"/>
      <c r="K102" s="154"/>
      <c r="L102" s="154"/>
      <c r="M102" s="154"/>
      <c r="N102" s="154"/>
      <c r="O102" s="51">
        <v>42441</v>
      </c>
      <c r="P102" s="166"/>
      <c r="Q102" s="166"/>
      <c r="R102" s="166"/>
      <c r="S102" s="290"/>
    </row>
    <row r="103" spans="1:19" ht="12.75">
      <c r="A103" s="10"/>
      <c r="B103" s="10"/>
      <c r="C103" s="260"/>
      <c r="D103" s="164"/>
      <c r="E103" s="164"/>
      <c r="F103" s="164"/>
      <c r="G103" s="10"/>
      <c r="H103" s="16"/>
      <c r="I103" s="154"/>
      <c r="J103" s="31"/>
      <c r="K103" s="154"/>
      <c r="L103" s="154"/>
      <c r="M103" s="154"/>
      <c r="N103" s="154"/>
      <c r="O103" s="51">
        <v>42441</v>
      </c>
      <c r="P103" s="166"/>
      <c r="Q103" s="166"/>
      <c r="R103" s="166"/>
      <c r="S103" s="290"/>
    </row>
    <row r="104" spans="1:19" ht="12.75">
      <c r="A104" s="10"/>
      <c r="B104" s="10"/>
      <c r="C104" s="182"/>
      <c r="D104" s="164"/>
      <c r="E104" s="164"/>
      <c r="F104" s="164"/>
      <c r="G104" s="10"/>
      <c r="H104" s="16"/>
      <c r="I104" s="154"/>
      <c r="J104" s="31"/>
      <c r="K104" s="154"/>
      <c r="L104" s="154"/>
      <c r="M104" s="154"/>
      <c r="N104" s="154"/>
      <c r="O104" s="51">
        <v>42441</v>
      </c>
      <c r="P104" s="166"/>
      <c r="Q104" s="166"/>
      <c r="R104" s="166"/>
      <c r="S104" s="290"/>
    </row>
    <row r="105" spans="1:19" ht="12.75">
      <c r="A105" s="10"/>
      <c r="B105" s="10"/>
      <c r="C105" s="182"/>
      <c r="D105" s="164"/>
      <c r="E105" s="164"/>
      <c r="F105" s="164"/>
      <c r="G105" s="10"/>
      <c r="H105" s="16"/>
      <c r="I105" s="154"/>
      <c r="J105" s="31"/>
      <c r="K105" s="154"/>
      <c r="L105" s="154"/>
      <c r="M105" s="154"/>
      <c r="N105" s="154"/>
      <c r="O105" s="51">
        <v>42441</v>
      </c>
      <c r="P105" s="166"/>
      <c r="Q105" s="166"/>
      <c r="R105" s="166"/>
      <c r="S105" s="290"/>
    </row>
    <row r="106" spans="1:19" ht="12.75">
      <c r="A106" s="10"/>
      <c r="B106" s="10"/>
      <c r="C106" s="182"/>
      <c r="D106" s="318"/>
      <c r="E106" s="319"/>
      <c r="F106" s="318"/>
      <c r="G106" s="10"/>
      <c r="H106" s="16"/>
      <c r="I106" s="154"/>
      <c r="J106" s="31"/>
      <c r="K106" s="154"/>
      <c r="L106" s="154"/>
      <c r="M106" s="154"/>
      <c r="N106" s="154"/>
      <c r="O106" s="51">
        <v>42441</v>
      </c>
      <c r="P106" s="166"/>
      <c r="Q106" s="166"/>
      <c r="R106" s="166"/>
      <c r="S106" s="290"/>
    </row>
    <row r="107" spans="1:19" ht="12.75">
      <c r="A107" s="10"/>
      <c r="B107" s="10"/>
      <c r="C107" s="182"/>
      <c r="D107" s="164"/>
      <c r="E107" s="164"/>
      <c r="F107" s="164"/>
      <c r="G107" s="10"/>
      <c r="H107" s="16"/>
      <c r="I107" s="154"/>
      <c r="J107" s="31"/>
      <c r="K107" s="154"/>
      <c r="L107" s="154"/>
      <c r="M107" s="154"/>
      <c r="N107" s="154"/>
      <c r="O107" s="51">
        <v>42441</v>
      </c>
      <c r="P107" s="166"/>
      <c r="Q107" s="166"/>
      <c r="R107" s="166"/>
      <c r="S107" s="290"/>
    </row>
    <row r="108" spans="1:19" ht="12.75">
      <c r="A108" s="10"/>
      <c r="B108" s="10"/>
      <c r="C108" s="186"/>
      <c r="D108" s="187"/>
      <c r="E108" s="188"/>
      <c r="F108" s="187"/>
      <c r="G108" s="10"/>
      <c r="H108" s="16"/>
      <c r="I108" s="154"/>
      <c r="J108" s="31"/>
      <c r="K108" s="154"/>
      <c r="L108" s="154"/>
      <c r="M108" s="154"/>
      <c r="N108" s="154"/>
      <c r="O108" s="51">
        <v>42441</v>
      </c>
      <c r="P108" s="166"/>
      <c r="Q108" s="166"/>
      <c r="R108" s="166"/>
      <c r="S108" s="290"/>
    </row>
    <row r="109" spans="1:19" ht="12.75">
      <c r="A109" s="10"/>
      <c r="B109" s="10"/>
      <c r="C109" s="189"/>
      <c r="D109" s="162"/>
      <c r="E109" s="163"/>
      <c r="F109" s="162"/>
      <c r="G109" s="10"/>
      <c r="H109" s="16"/>
      <c r="I109" s="154"/>
      <c r="J109" s="31"/>
      <c r="K109" s="154"/>
      <c r="L109" s="154"/>
      <c r="M109" s="154"/>
      <c r="N109" s="154"/>
      <c r="O109" s="51">
        <v>42441</v>
      </c>
      <c r="P109" s="166"/>
      <c r="Q109" s="166"/>
      <c r="R109" s="166"/>
      <c r="S109" s="290"/>
    </row>
    <row r="110" spans="1:19" ht="12.75">
      <c r="A110" s="10"/>
      <c r="B110" s="10"/>
      <c r="C110" s="189"/>
      <c r="D110" s="318"/>
      <c r="E110" s="319"/>
      <c r="F110" s="318"/>
      <c r="G110" s="10"/>
      <c r="H110" s="16"/>
      <c r="I110" s="154"/>
      <c r="J110" s="31"/>
      <c r="K110" s="154"/>
      <c r="L110" s="154"/>
      <c r="M110" s="154"/>
      <c r="N110" s="154"/>
      <c r="O110" s="51">
        <v>42441</v>
      </c>
      <c r="P110" s="166"/>
      <c r="Q110" s="166"/>
      <c r="R110" s="166"/>
      <c r="S110" s="290"/>
    </row>
    <row r="111" spans="1:19" ht="12.75">
      <c r="A111" s="10"/>
      <c r="B111" s="10"/>
      <c r="C111" s="186"/>
      <c r="D111" s="162"/>
      <c r="E111" s="163"/>
      <c r="F111" s="162"/>
      <c r="G111" s="190"/>
      <c r="H111" s="16"/>
      <c r="I111" s="154"/>
      <c r="J111" s="31"/>
      <c r="K111" s="154"/>
      <c r="L111" s="154"/>
      <c r="M111" s="154"/>
      <c r="N111" s="154"/>
      <c r="O111" s="51">
        <v>42441</v>
      </c>
      <c r="P111" s="166"/>
      <c r="Q111" s="166"/>
      <c r="R111" s="166"/>
      <c r="S111" s="290"/>
    </row>
    <row r="112" spans="1:19" ht="12.75">
      <c r="A112" s="10"/>
      <c r="B112" s="10"/>
      <c r="C112" s="186"/>
      <c r="D112" s="159"/>
      <c r="E112" s="160"/>
      <c r="F112" s="162"/>
      <c r="G112" s="10"/>
      <c r="H112" s="16"/>
      <c r="I112" s="154"/>
      <c r="J112" s="31"/>
      <c r="K112" s="154"/>
      <c r="L112" s="154"/>
      <c r="M112" s="154"/>
      <c r="N112" s="154"/>
      <c r="O112" s="51">
        <v>42441</v>
      </c>
      <c r="P112" s="166"/>
      <c r="Q112" s="166"/>
      <c r="R112" s="166"/>
      <c r="S112" s="290"/>
    </row>
    <row r="113" spans="1:19" ht="12.75">
      <c r="A113" s="10"/>
      <c r="B113" s="10"/>
      <c r="C113" s="182"/>
      <c r="D113" s="159"/>
      <c r="E113" s="160"/>
      <c r="F113" s="161"/>
      <c r="G113" s="10"/>
      <c r="H113" s="16"/>
      <c r="I113" s="154"/>
      <c r="J113" s="31"/>
      <c r="K113" s="154"/>
      <c r="L113" s="154"/>
      <c r="M113" s="154"/>
      <c r="N113" s="154"/>
      <c r="O113" s="51">
        <v>42441</v>
      </c>
      <c r="P113" s="166"/>
      <c r="Q113" s="166"/>
      <c r="R113" s="166"/>
      <c r="S113" s="290"/>
    </row>
    <row r="114" spans="1:19" ht="12.75">
      <c r="A114" s="10"/>
      <c r="B114" s="10"/>
      <c r="C114" s="182"/>
      <c r="D114" s="164"/>
      <c r="E114" s="164"/>
      <c r="F114" s="164"/>
      <c r="G114" s="10"/>
      <c r="H114" s="16"/>
      <c r="I114" s="154"/>
      <c r="J114" s="31"/>
      <c r="K114" s="154"/>
      <c r="L114" s="154"/>
      <c r="M114" s="154"/>
      <c r="N114" s="154"/>
      <c r="O114" s="51">
        <v>42441</v>
      </c>
      <c r="P114" s="166"/>
      <c r="Q114" s="166"/>
      <c r="R114" s="166"/>
      <c r="S114" s="290"/>
    </row>
    <row r="115" spans="1:19" ht="12.75">
      <c r="A115" s="10"/>
      <c r="B115" s="10"/>
      <c r="C115" s="182"/>
      <c r="D115" s="164"/>
      <c r="E115" s="164"/>
      <c r="F115" s="164"/>
      <c r="G115" s="10"/>
      <c r="H115" s="16"/>
      <c r="I115" s="154"/>
      <c r="J115" s="31"/>
      <c r="K115" s="154"/>
      <c r="L115" s="154"/>
      <c r="M115" s="154"/>
      <c r="N115" s="154"/>
      <c r="O115" s="51">
        <v>42441</v>
      </c>
      <c r="P115" s="166"/>
      <c r="Q115" s="166"/>
      <c r="R115" s="166"/>
      <c r="S115" s="290"/>
    </row>
    <row r="116" spans="1:19" ht="12.75">
      <c r="A116" s="10"/>
      <c r="B116" s="10"/>
      <c r="C116" s="182"/>
      <c r="D116" s="164"/>
      <c r="E116" s="164"/>
      <c r="F116" s="164"/>
      <c r="G116" s="10"/>
      <c r="H116" s="16"/>
      <c r="I116" s="154"/>
      <c r="J116" s="31"/>
      <c r="K116" s="154"/>
      <c r="L116" s="154"/>
      <c r="M116" s="154"/>
      <c r="N116" s="154"/>
      <c r="O116" s="51">
        <v>42441</v>
      </c>
      <c r="P116" s="166"/>
      <c r="Q116" s="166"/>
      <c r="R116" s="166"/>
      <c r="S116" s="290"/>
    </row>
    <row r="117" spans="1:19" ht="12.75">
      <c r="A117" s="10"/>
      <c r="B117" s="10"/>
      <c r="C117" s="182"/>
      <c r="D117" s="164"/>
      <c r="E117" s="164"/>
      <c r="F117" s="164"/>
      <c r="G117" s="10"/>
      <c r="H117" s="16"/>
      <c r="I117" s="154"/>
      <c r="J117" s="31"/>
      <c r="K117" s="154"/>
      <c r="L117" s="154"/>
      <c r="M117" s="154"/>
      <c r="N117" s="154"/>
      <c r="O117" s="51">
        <v>42441</v>
      </c>
      <c r="P117" s="166"/>
      <c r="Q117" s="166"/>
      <c r="R117" s="166"/>
      <c r="S117" s="290"/>
    </row>
    <row r="118" spans="1:19" ht="12.75">
      <c r="A118" s="10"/>
      <c r="B118" s="10"/>
      <c r="C118" s="182"/>
      <c r="D118" s="164"/>
      <c r="E118" s="164"/>
      <c r="F118" s="164"/>
      <c r="G118" s="10"/>
      <c r="H118" s="16"/>
      <c r="I118" s="154"/>
      <c r="J118" s="31"/>
      <c r="K118" s="154"/>
      <c r="L118" s="154"/>
      <c r="M118" s="154"/>
      <c r="N118" s="154"/>
      <c r="O118" s="51">
        <v>42441</v>
      </c>
      <c r="P118" s="166"/>
      <c r="Q118" s="166"/>
      <c r="R118" s="166"/>
      <c r="S118" s="290"/>
    </row>
    <row r="119" spans="1:15" ht="12.75">
      <c r="A119" s="10"/>
      <c r="B119" s="10"/>
      <c r="C119" s="182"/>
      <c r="D119" s="164"/>
      <c r="E119" s="164"/>
      <c r="F119" s="164"/>
      <c r="G119" s="10"/>
      <c r="H119" s="16"/>
      <c r="I119" s="154"/>
      <c r="J119" s="31"/>
      <c r="K119" s="154"/>
      <c r="L119" s="154"/>
      <c r="M119" s="154"/>
      <c r="N119" s="154"/>
      <c r="O119" s="51">
        <v>42441</v>
      </c>
    </row>
    <row r="120" spans="1:15" ht="12.75">
      <c r="A120" s="10"/>
      <c r="B120" s="10"/>
      <c r="C120" s="182"/>
      <c r="D120" s="164"/>
      <c r="E120" s="164"/>
      <c r="F120" s="164"/>
      <c r="G120" s="10"/>
      <c r="H120" s="16"/>
      <c r="I120" s="154"/>
      <c r="J120" s="31"/>
      <c r="K120" s="154"/>
      <c r="L120" s="154"/>
      <c r="M120" s="154"/>
      <c r="N120" s="154"/>
      <c r="O120" s="51">
        <v>42441</v>
      </c>
    </row>
    <row r="121" spans="1:15" ht="12.75">
      <c r="A121" s="10"/>
      <c r="B121" s="10"/>
      <c r="C121" s="182"/>
      <c r="D121" s="164"/>
      <c r="E121" s="164"/>
      <c r="F121" s="164"/>
      <c r="G121" s="10"/>
      <c r="H121" s="16"/>
      <c r="I121" s="154"/>
      <c r="J121" s="31"/>
      <c r="K121" s="154"/>
      <c r="L121" s="154"/>
      <c r="M121" s="154"/>
      <c r="N121" s="154"/>
      <c r="O121" s="51">
        <v>42441</v>
      </c>
    </row>
    <row r="122" spans="1:15" ht="12.75">
      <c r="A122" s="10"/>
      <c r="B122" s="10"/>
      <c r="C122" s="182"/>
      <c r="D122" s="164"/>
      <c r="E122" s="164"/>
      <c r="F122" s="164"/>
      <c r="G122" s="10"/>
      <c r="H122" s="16"/>
      <c r="I122" s="154"/>
      <c r="J122" s="31"/>
      <c r="K122" s="154"/>
      <c r="L122" s="154"/>
      <c r="M122" s="154"/>
      <c r="N122" s="154"/>
      <c r="O122" s="51">
        <v>42441</v>
      </c>
    </row>
    <row r="123" spans="1:15" ht="12.75">
      <c r="A123" s="10"/>
      <c r="B123" s="10"/>
      <c r="C123" s="182"/>
      <c r="D123" s="164"/>
      <c r="E123" s="164"/>
      <c r="F123" s="164"/>
      <c r="G123" s="10"/>
      <c r="H123" s="16"/>
      <c r="I123" s="154"/>
      <c r="J123" s="31"/>
      <c r="K123" s="154"/>
      <c r="L123" s="154"/>
      <c r="M123" s="154"/>
      <c r="N123" s="154"/>
      <c r="O123" s="51">
        <v>42441</v>
      </c>
    </row>
  </sheetData>
  <sheetProtection/>
  <mergeCells count="3">
    <mergeCell ref="A4:N4"/>
    <mergeCell ref="A45:N45"/>
    <mergeCell ref="A86:N86"/>
  </mergeCells>
  <printOptions/>
  <pageMargins left="0.2755905511811024" right="0.2362204724409449" top="0.551181102362204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S86"/>
  <sheetViews>
    <sheetView zoomScalePageLayoutView="0" workbookViewId="0" topLeftCell="A41">
      <selection activeCell="F54" sqref="F54"/>
    </sheetView>
  </sheetViews>
  <sheetFormatPr defaultColWidth="9.00390625" defaultRowHeight="12.75"/>
  <cols>
    <col min="1" max="1" width="3.25390625" style="0" customWidth="1"/>
    <col min="2" max="2" width="4.25390625" style="0" customWidth="1"/>
    <col min="3" max="3" width="6.00390625" style="0" customWidth="1"/>
    <col min="4" max="4" width="18.625" style="0" customWidth="1"/>
    <col min="5" max="5" width="10.125" style="0" customWidth="1"/>
    <col min="6" max="6" width="26.25390625" style="0" bestFit="1" customWidth="1"/>
    <col min="7" max="7" width="4.75390625" style="0" customWidth="1"/>
    <col min="8" max="8" width="5.75390625" style="0" customWidth="1"/>
    <col min="10" max="10" width="8.125" style="0" customWidth="1"/>
    <col min="11" max="14" width="10.375" style="0" customWidth="1"/>
    <col min="15" max="15" width="10.375" style="0" bestFit="1" customWidth="1"/>
    <col min="16" max="16" width="5.875" style="0" bestFit="1" customWidth="1"/>
    <col min="17" max="17" width="6.625" style="0" bestFit="1" customWidth="1"/>
    <col min="18" max="18" width="5.875" style="0" bestFit="1" customWidth="1"/>
    <col min="19" max="19" width="7.625" style="0" bestFit="1" customWidth="1"/>
  </cols>
  <sheetData>
    <row r="1" spans="1:19" ht="12.75">
      <c r="A1" s="4" t="s">
        <v>64</v>
      </c>
      <c r="B1" s="6"/>
      <c r="C1" s="192"/>
      <c r="D1" s="193"/>
      <c r="E1" s="193"/>
      <c r="F1" s="193"/>
      <c r="G1" s="5"/>
      <c r="H1" s="6" t="s">
        <v>412</v>
      </c>
      <c r="I1" s="194"/>
      <c r="J1" s="195"/>
      <c r="K1" s="195"/>
      <c r="L1" s="195"/>
      <c r="M1" s="195"/>
      <c r="N1" s="195"/>
      <c r="O1" s="196"/>
      <c r="P1" s="119" t="s">
        <v>409</v>
      </c>
      <c r="Q1" s="120" t="s">
        <v>180</v>
      </c>
      <c r="R1" s="119" t="s">
        <v>409</v>
      </c>
      <c r="S1" s="120" t="s">
        <v>180</v>
      </c>
    </row>
    <row r="2" spans="1:19" ht="12.75">
      <c r="A2" s="7" t="s">
        <v>534</v>
      </c>
      <c r="B2" s="12"/>
      <c r="C2" s="111"/>
      <c r="D2" s="39"/>
      <c r="E2" s="197"/>
      <c r="F2" s="197"/>
      <c r="G2" s="8"/>
      <c r="H2" s="12" t="s">
        <v>0</v>
      </c>
      <c r="I2" s="198"/>
      <c r="J2" s="199"/>
      <c r="K2" s="199"/>
      <c r="L2" s="199"/>
      <c r="M2" s="200"/>
      <c r="N2" s="199"/>
      <c r="O2" s="201"/>
      <c r="P2" s="359">
        <v>35</v>
      </c>
      <c r="Q2" s="125">
        <v>1.0126</v>
      </c>
      <c r="R2" s="359">
        <v>35</v>
      </c>
      <c r="S2" s="125">
        <v>1.0621</v>
      </c>
    </row>
    <row r="3" spans="1:19" ht="12.75">
      <c r="A3" s="9" t="s">
        <v>193</v>
      </c>
      <c r="B3" s="1"/>
      <c r="C3" s="202"/>
      <c r="D3" s="203"/>
      <c r="E3" s="203"/>
      <c r="F3" s="203"/>
      <c r="G3" s="3"/>
      <c r="H3" s="1"/>
      <c r="I3" s="204"/>
      <c r="J3" s="205"/>
      <c r="K3" s="205"/>
      <c r="L3" s="205"/>
      <c r="M3" s="205"/>
      <c r="N3" s="205"/>
      <c r="O3" s="206"/>
      <c r="P3" s="148">
        <v>36</v>
      </c>
      <c r="Q3" s="149">
        <v>1.0273</v>
      </c>
      <c r="R3" s="148">
        <v>36</v>
      </c>
      <c r="S3" s="149">
        <v>1.0792</v>
      </c>
    </row>
    <row r="4" spans="1:19" ht="18">
      <c r="A4" s="466" t="s">
        <v>410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50"/>
      <c r="P4" s="148">
        <v>37</v>
      </c>
      <c r="Q4" s="149">
        <v>1.042</v>
      </c>
      <c r="R4" s="148">
        <v>37</v>
      </c>
      <c r="S4" s="149">
        <v>1.0963</v>
      </c>
    </row>
    <row r="5" spans="1:19" ht="12.75">
      <c r="A5" s="10" t="s">
        <v>198</v>
      </c>
      <c r="B5" s="10" t="s">
        <v>29</v>
      </c>
      <c r="C5" s="207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1.0568</v>
      </c>
      <c r="R5" s="148">
        <v>38</v>
      </c>
      <c r="S5" s="149">
        <v>1.1133</v>
      </c>
    </row>
    <row r="6" spans="1:19" ht="12.75">
      <c r="A6" s="10">
        <v>1</v>
      </c>
      <c r="B6" s="292"/>
      <c r="C6" s="264"/>
      <c r="D6" s="155" t="s">
        <v>176</v>
      </c>
      <c r="E6" s="156" t="s">
        <v>308</v>
      </c>
      <c r="F6" s="155" t="s">
        <v>93</v>
      </c>
      <c r="G6" s="10">
        <f aca="true" t="shared" si="0" ref="G6:G14">TRUNC((O6-E6)/365.25)</f>
        <v>87</v>
      </c>
      <c r="H6" s="16">
        <v>24.11</v>
      </c>
      <c r="I6" s="293">
        <f aca="true" t="shared" si="1" ref="I6:I12">FLOOR(H6*(VLOOKUP(G6,$P$2:$Q$67,2,0)),0.01)</f>
        <v>63.36</v>
      </c>
      <c r="J6" s="31" t="str">
        <f>IF(G6&lt;50,"800g",IF(G6&lt;60,"700g",IF(G6&lt;70,"600g",IF(G6&lt;80,"500g","400g"))))</f>
        <v>400g</v>
      </c>
      <c r="K6" s="211"/>
      <c r="L6" s="209"/>
      <c r="M6" s="209"/>
      <c r="N6" s="209"/>
      <c r="O6" s="51">
        <v>42441</v>
      </c>
      <c r="P6" s="148">
        <v>39</v>
      </c>
      <c r="Q6" s="149">
        <v>1.0715</v>
      </c>
      <c r="R6" s="148">
        <v>39</v>
      </c>
      <c r="S6" s="149">
        <v>1.1304</v>
      </c>
    </row>
    <row r="7" spans="1:19" ht="12.75">
      <c r="A7" s="10">
        <v>2</v>
      </c>
      <c r="B7" s="292"/>
      <c r="C7" s="264"/>
      <c r="D7" s="155" t="s">
        <v>482</v>
      </c>
      <c r="E7" s="156">
        <v>28046</v>
      </c>
      <c r="F7" s="221" t="s">
        <v>132</v>
      </c>
      <c r="G7" s="10">
        <f t="shared" si="0"/>
        <v>39</v>
      </c>
      <c r="H7" s="16">
        <v>49.79</v>
      </c>
      <c r="I7" s="293">
        <f t="shared" si="1"/>
        <v>53.34</v>
      </c>
      <c r="J7" s="31" t="str">
        <f aca="true" t="shared" si="2" ref="J7:J14">IF(G7&lt;50,"800g",IF(G7&lt;60,"700g",IF(G7&lt;70,"600g",IF(G7&lt;80,"500g","400g"))))</f>
        <v>800g</v>
      </c>
      <c r="K7" s="211"/>
      <c r="L7" s="209"/>
      <c r="M7" s="209"/>
      <c r="N7" s="209"/>
      <c r="O7" s="51">
        <v>42441</v>
      </c>
      <c r="P7" s="359">
        <v>40</v>
      </c>
      <c r="Q7" s="125">
        <v>1.0862</v>
      </c>
      <c r="R7" s="359">
        <v>40</v>
      </c>
      <c r="S7" s="125">
        <v>1.1475</v>
      </c>
    </row>
    <row r="8" spans="1:19" ht="12.75">
      <c r="A8" s="10">
        <v>3</v>
      </c>
      <c r="B8" s="292"/>
      <c r="C8" s="264"/>
      <c r="D8" s="403" t="s">
        <v>424</v>
      </c>
      <c r="E8" s="404" t="s">
        <v>661</v>
      </c>
      <c r="F8" s="451" t="s">
        <v>284</v>
      </c>
      <c r="G8" s="10">
        <f t="shared" si="0"/>
        <v>52</v>
      </c>
      <c r="H8" s="16">
        <v>34.4</v>
      </c>
      <c r="I8" s="293">
        <f t="shared" si="1"/>
        <v>43.75</v>
      </c>
      <c r="J8" s="31" t="str">
        <f t="shared" si="2"/>
        <v>700g</v>
      </c>
      <c r="K8" s="211"/>
      <c r="L8" s="209"/>
      <c r="M8" s="209"/>
      <c r="N8" s="209"/>
      <c r="O8" s="51">
        <v>42441</v>
      </c>
      <c r="P8" s="148">
        <v>41</v>
      </c>
      <c r="Q8" s="149">
        <v>1.1033</v>
      </c>
      <c r="R8" s="148">
        <v>41</v>
      </c>
      <c r="S8" s="149">
        <v>1.1676</v>
      </c>
    </row>
    <row r="9" spans="1:19" ht="12.75">
      <c r="A9" s="10">
        <v>4</v>
      </c>
      <c r="B9" s="292"/>
      <c r="C9" s="264"/>
      <c r="D9" s="413" t="s">
        <v>483</v>
      </c>
      <c r="E9" s="414">
        <v>23714</v>
      </c>
      <c r="F9" s="413" t="s">
        <v>484</v>
      </c>
      <c r="G9" s="10">
        <f t="shared" si="0"/>
        <v>51</v>
      </c>
      <c r="H9" s="16">
        <v>33.1</v>
      </c>
      <c r="I9" s="293">
        <f t="shared" si="1"/>
        <v>41.36</v>
      </c>
      <c r="J9" s="31" t="str">
        <f t="shared" si="2"/>
        <v>700g</v>
      </c>
      <c r="K9" s="211"/>
      <c r="L9" s="209"/>
      <c r="M9" s="209"/>
      <c r="N9" s="209"/>
      <c r="O9" s="51">
        <v>42441</v>
      </c>
      <c r="P9" s="148">
        <v>42</v>
      </c>
      <c r="Q9" s="149">
        <v>1.1204</v>
      </c>
      <c r="R9" s="148">
        <v>42</v>
      </c>
      <c r="S9" s="149">
        <v>1.1877</v>
      </c>
    </row>
    <row r="10" spans="1:19" ht="12.75">
      <c r="A10" s="10">
        <v>5</v>
      </c>
      <c r="B10" s="292"/>
      <c r="C10" s="264"/>
      <c r="D10" s="405" t="s">
        <v>569</v>
      </c>
      <c r="E10" s="156">
        <v>27582</v>
      </c>
      <c r="F10" s="221" t="s">
        <v>567</v>
      </c>
      <c r="G10" s="10">
        <f t="shared" si="0"/>
        <v>40</v>
      </c>
      <c r="H10" s="16">
        <v>34.14</v>
      </c>
      <c r="I10" s="293">
        <f t="shared" si="1"/>
        <v>37.08</v>
      </c>
      <c r="J10" s="31" t="str">
        <f t="shared" si="2"/>
        <v>800g</v>
      </c>
      <c r="K10" s="211"/>
      <c r="L10" s="209"/>
      <c r="M10" s="209"/>
      <c r="N10" s="209"/>
      <c r="O10" s="51">
        <v>42441</v>
      </c>
      <c r="P10" s="148">
        <v>43</v>
      </c>
      <c r="Q10" s="149">
        <v>1.1374</v>
      </c>
      <c r="R10" s="148">
        <v>43</v>
      </c>
      <c r="S10" s="149">
        <v>1.2077</v>
      </c>
    </row>
    <row r="11" spans="1:19" ht="12.75">
      <c r="A11" s="10">
        <v>6</v>
      </c>
      <c r="B11" s="292"/>
      <c r="C11" s="264"/>
      <c r="D11" s="155" t="s">
        <v>724</v>
      </c>
      <c r="E11" s="156">
        <v>21695</v>
      </c>
      <c r="F11" s="155" t="s">
        <v>725</v>
      </c>
      <c r="G11" s="10">
        <f t="shared" si="0"/>
        <v>56</v>
      </c>
      <c r="H11" s="16">
        <v>22.32</v>
      </c>
      <c r="I11" s="293">
        <f t="shared" si="1"/>
        <v>30.5</v>
      </c>
      <c r="J11" s="31" t="str">
        <f t="shared" si="2"/>
        <v>700g</v>
      </c>
      <c r="K11" s="211"/>
      <c r="L11" s="209"/>
      <c r="M11" s="209"/>
      <c r="N11" s="209"/>
      <c r="O11" s="51">
        <v>42441</v>
      </c>
      <c r="P11" s="148">
        <v>44</v>
      </c>
      <c r="Q11" s="149">
        <v>1.1545</v>
      </c>
      <c r="R11" s="148">
        <v>44</v>
      </c>
      <c r="S11" s="149">
        <v>1.2278</v>
      </c>
    </row>
    <row r="12" spans="1:19" ht="12.75">
      <c r="A12" s="10">
        <v>7</v>
      </c>
      <c r="B12" s="292"/>
      <c r="C12" s="15"/>
      <c r="D12" s="86" t="s">
        <v>571</v>
      </c>
      <c r="E12" s="156">
        <v>15679</v>
      </c>
      <c r="F12" s="155" t="s">
        <v>336</v>
      </c>
      <c r="G12" s="10">
        <f t="shared" si="0"/>
        <v>73</v>
      </c>
      <c r="H12" s="16">
        <v>16.4</v>
      </c>
      <c r="I12" s="293">
        <f t="shared" si="1"/>
        <v>29.650000000000002</v>
      </c>
      <c r="J12" s="31" t="str">
        <f t="shared" si="2"/>
        <v>500g</v>
      </c>
      <c r="K12" s="211"/>
      <c r="L12" s="209"/>
      <c r="M12" s="209"/>
      <c r="N12" s="209"/>
      <c r="O12" s="51">
        <v>42441</v>
      </c>
      <c r="P12" s="359">
        <v>45</v>
      </c>
      <c r="Q12" s="125">
        <v>1.1716</v>
      </c>
      <c r="R12" s="359">
        <v>45</v>
      </c>
      <c r="S12" s="125">
        <v>1.2479</v>
      </c>
    </row>
    <row r="13" spans="1:19" ht="12.75">
      <c r="A13" s="10">
        <v>8</v>
      </c>
      <c r="B13" s="292"/>
      <c r="C13" s="250"/>
      <c r="D13" s="155" t="s">
        <v>139</v>
      </c>
      <c r="E13" s="156" t="s">
        <v>293</v>
      </c>
      <c r="F13" s="155" t="s">
        <v>140</v>
      </c>
      <c r="G13" s="10">
        <f t="shared" si="0"/>
        <v>69</v>
      </c>
      <c r="H13" s="16" t="s">
        <v>723</v>
      </c>
      <c r="I13" s="293"/>
      <c r="J13" s="31" t="str">
        <f t="shared" si="2"/>
        <v>600g</v>
      </c>
      <c r="K13" s="211"/>
      <c r="L13" s="209"/>
      <c r="M13" s="209"/>
      <c r="N13" s="209"/>
      <c r="O13" s="51">
        <v>42441</v>
      </c>
      <c r="P13" s="148">
        <v>46</v>
      </c>
      <c r="Q13" s="149">
        <v>1.1916</v>
      </c>
      <c r="R13" s="148">
        <v>46</v>
      </c>
      <c r="S13" s="149">
        <v>1.2718</v>
      </c>
    </row>
    <row r="14" spans="1:19" ht="12.75">
      <c r="A14" s="10">
        <v>9</v>
      </c>
      <c r="B14" s="292"/>
      <c r="C14" s="250"/>
      <c r="D14" s="155" t="s">
        <v>656</v>
      </c>
      <c r="E14" s="156">
        <v>18872</v>
      </c>
      <c r="F14" s="221" t="s">
        <v>266</v>
      </c>
      <c r="G14" s="10">
        <f t="shared" si="0"/>
        <v>64</v>
      </c>
      <c r="H14" s="16" t="s">
        <v>723</v>
      </c>
      <c r="I14" s="293"/>
      <c r="J14" s="31" t="str">
        <f t="shared" si="2"/>
        <v>600g</v>
      </c>
      <c r="K14" s="211"/>
      <c r="L14" s="209"/>
      <c r="M14" s="209"/>
      <c r="N14" s="209"/>
      <c r="O14" s="51">
        <v>42441</v>
      </c>
      <c r="P14" s="148">
        <v>47</v>
      </c>
      <c r="Q14" s="149">
        <v>1.2116</v>
      </c>
      <c r="R14" s="148">
        <v>47</v>
      </c>
      <c r="S14" s="149">
        <v>1.2958</v>
      </c>
    </row>
    <row r="15" spans="1:19" ht="12.75">
      <c r="A15" s="10">
        <v>10</v>
      </c>
      <c r="B15" s="292"/>
      <c r="C15" s="250"/>
      <c r="D15" s="238"/>
      <c r="E15" s="301"/>
      <c r="F15" s="328"/>
      <c r="G15" s="10"/>
      <c r="H15" s="16"/>
      <c r="I15" s="293"/>
      <c r="J15" s="31"/>
      <c r="K15" s="211"/>
      <c r="L15" s="209"/>
      <c r="M15" s="209"/>
      <c r="N15" s="209"/>
      <c r="O15" s="51">
        <v>42441</v>
      </c>
      <c r="P15" s="148">
        <v>48</v>
      </c>
      <c r="Q15" s="149">
        <v>1.2315</v>
      </c>
      <c r="R15" s="148">
        <v>48</v>
      </c>
      <c r="S15" s="149">
        <v>1.3197</v>
      </c>
    </row>
    <row r="16" spans="1:19" ht="12.75">
      <c r="A16" s="10">
        <v>11</v>
      </c>
      <c r="B16" s="292"/>
      <c r="C16" s="264"/>
      <c r="D16" s="232"/>
      <c r="E16" s="233"/>
      <c r="F16" s="232"/>
      <c r="G16" s="10"/>
      <c r="H16" s="16"/>
      <c r="I16" s="293"/>
      <c r="J16" s="31"/>
      <c r="K16" s="211"/>
      <c r="L16" s="209"/>
      <c r="M16" s="209"/>
      <c r="N16" s="209"/>
      <c r="O16" s="51">
        <v>42441</v>
      </c>
      <c r="P16" s="148">
        <v>49</v>
      </c>
      <c r="Q16" s="149">
        <v>1.2515</v>
      </c>
      <c r="R16" s="148">
        <v>49</v>
      </c>
      <c r="S16" s="149">
        <v>1.3437</v>
      </c>
    </row>
    <row r="17" spans="1:19" ht="12.75">
      <c r="A17" s="10">
        <v>12</v>
      </c>
      <c r="B17" s="292"/>
      <c r="C17" s="264"/>
      <c r="D17" s="323"/>
      <c r="E17" s="324"/>
      <c r="F17" s="323"/>
      <c r="G17" s="10"/>
      <c r="H17" s="16"/>
      <c r="I17" s="293"/>
      <c r="J17" s="31"/>
      <c r="K17" s="211"/>
      <c r="L17" s="209"/>
      <c r="M17" s="209"/>
      <c r="N17" s="209"/>
      <c r="O17" s="51">
        <v>42441</v>
      </c>
      <c r="P17" s="359">
        <v>50</v>
      </c>
      <c r="Q17" s="125">
        <v>1.2278</v>
      </c>
      <c r="R17" s="359">
        <v>50</v>
      </c>
      <c r="S17" s="125">
        <v>1.3147</v>
      </c>
    </row>
    <row r="18" spans="1:19" ht="12.75">
      <c r="A18" s="10">
        <v>13</v>
      </c>
      <c r="B18" s="292"/>
      <c r="C18" s="250"/>
      <c r="D18" s="232"/>
      <c r="E18" s="233"/>
      <c r="F18" s="322"/>
      <c r="G18" s="10"/>
      <c r="H18" s="16"/>
      <c r="I18" s="293"/>
      <c r="J18" s="31"/>
      <c r="K18" s="211"/>
      <c r="L18" s="209"/>
      <c r="M18" s="209"/>
      <c r="N18" s="209"/>
      <c r="O18" s="51">
        <v>42441</v>
      </c>
      <c r="P18" s="148">
        <v>51</v>
      </c>
      <c r="Q18" s="149">
        <v>1.2498</v>
      </c>
      <c r="R18" s="148">
        <v>51</v>
      </c>
      <c r="S18" s="149">
        <v>1.3414</v>
      </c>
    </row>
    <row r="19" spans="1:19" ht="12.75">
      <c r="A19" s="10">
        <v>14</v>
      </c>
      <c r="B19" s="292"/>
      <c r="C19" s="250"/>
      <c r="D19" s="241"/>
      <c r="E19" s="236"/>
      <c r="F19" s="235"/>
      <c r="G19" s="10"/>
      <c r="H19" s="16"/>
      <c r="I19" s="293"/>
      <c r="J19" s="31"/>
      <c r="K19" s="211"/>
      <c r="L19" s="209"/>
      <c r="M19" s="209"/>
      <c r="N19" s="209"/>
      <c r="O19" s="51">
        <v>42441</v>
      </c>
      <c r="P19" s="148">
        <v>52</v>
      </c>
      <c r="Q19" s="149">
        <v>1.2719</v>
      </c>
      <c r="R19" s="148">
        <v>52</v>
      </c>
      <c r="S19" s="149">
        <v>1.3681</v>
      </c>
    </row>
    <row r="20" spans="1:19" ht="12.75">
      <c r="A20" s="10">
        <v>15</v>
      </c>
      <c r="B20" s="292"/>
      <c r="C20" s="250"/>
      <c r="D20" s="323"/>
      <c r="E20" s="324"/>
      <c r="F20" s="322"/>
      <c r="G20" s="10"/>
      <c r="H20" s="16"/>
      <c r="I20" s="293"/>
      <c r="J20" s="31"/>
      <c r="K20" s="211"/>
      <c r="L20" s="209"/>
      <c r="M20" s="209"/>
      <c r="N20" s="209"/>
      <c r="O20" s="51">
        <v>42441</v>
      </c>
      <c r="P20" s="148">
        <v>53</v>
      </c>
      <c r="Q20" s="149">
        <v>1.2939</v>
      </c>
      <c r="R20" s="148">
        <v>53</v>
      </c>
      <c r="S20" s="149">
        <v>1.3948</v>
      </c>
    </row>
    <row r="21" spans="1:19" ht="12.75">
      <c r="A21" s="10">
        <v>16</v>
      </c>
      <c r="B21" s="292"/>
      <c r="C21" s="250"/>
      <c r="D21" s="232"/>
      <c r="E21" s="233"/>
      <c r="F21" s="234"/>
      <c r="G21" s="10"/>
      <c r="H21" s="16"/>
      <c r="I21" s="293"/>
      <c r="J21" s="31"/>
      <c r="K21" s="211"/>
      <c r="L21" s="209"/>
      <c r="M21" s="209"/>
      <c r="N21" s="209"/>
      <c r="O21" s="51">
        <v>42441</v>
      </c>
      <c r="P21" s="148">
        <v>54</v>
      </c>
      <c r="Q21" s="149">
        <v>1.316</v>
      </c>
      <c r="R21" s="148">
        <v>54</v>
      </c>
      <c r="S21" s="149">
        <v>1.4215</v>
      </c>
    </row>
    <row r="22" spans="1:19" ht="12.75">
      <c r="A22" s="10">
        <v>17</v>
      </c>
      <c r="B22" s="292"/>
      <c r="C22" s="15"/>
      <c r="D22" s="232"/>
      <c r="E22" s="233"/>
      <c r="F22" s="232"/>
      <c r="G22" s="10"/>
      <c r="H22" s="16"/>
      <c r="I22" s="293"/>
      <c r="J22" s="31"/>
      <c r="K22" s="211"/>
      <c r="L22" s="209"/>
      <c r="M22" s="209"/>
      <c r="N22" s="209"/>
      <c r="O22" s="51">
        <v>42441</v>
      </c>
      <c r="P22" s="359">
        <v>55</v>
      </c>
      <c r="Q22" s="125">
        <v>1.338</v>
      </c>
      <c r="R22" s="359">
        <v>55</v>
      </c>
      <c r="S22" s="125">
        <v>1.4482</v>
      </c>
    </row>
    <row r="23" spans="1:19" ht="12.75">
      <c r="A23" s="10">
        <v>18</v>
      </c>
      <c r="B23" s="292"/>
      <c r="C23" s="250"/>
      <c r="D23" s="241"/>
      <c r="E23" s="236"/>
      <c r="F23" s="235"/>
      <c r="G23" s="10"/>
      <c r="H23" s="16"/>
      <c r="I23" s="293"/>
      <c r="J23" s="31"/>
      <c r="K23" s="211"/>
      <c r="L23" s="209"/>
      <c r="M23" s="209"/>
      <c r="N23" s="209"/>
      <c r="O23" s="51">
        <v>42441</v>
      </c>
      <c r="P23" s="148">
        <v>56</v>
      </c>
      <c r="Q23" s="149">
        <v>1.3666</v>
      </c>
      <c r="R23" s="148">
        <v>56</v>
      </c>
      <c r="S23" s="149">
        <v>1.4809</v>
      </c>
    </row>
    <row r="24" spans="1:19" ht="12.75">
      <c r="A24" s="10">
        <v>19</v>
      </c>
      <c r="B24" s="292"/>
      <c r="C24" s="250"/>
      <c r="D24" s="235"/>
      <c r="E24" s="242"/>
      <c r="F24" s="235"/>
      <c r="G24" s="10"/>
      <c r="H24" s="16"/>
      <c r="I24" s="293"/>
      <c r="J24" s="31"/>
      <c r="K24" s="211"/>
      <c r="L24" s="209"/>
      <c r="M24" s="209"/>
      <c r="N24" s="209"/>
      <c r="O24" s="51">
        <v>42441</v>
      </c>
      <c r="P24" s="148">
        <v>57</v>
      </c>
      <c r="Q24" s="149">
        <v>1.3952</v>
      </c>
      <c r="R24" s="148">
        <v>57</v>
      </c>
      <c r="S24" s="149">
        <v>1.5136</v>
      </c>
    </row>
    <row r="25" spans="1:19" ht="12.75">
      <c r="A25" s="10">
        <v>20</v>
      </c>
      <c r="B25" s="292"/>
      <c r="C25" s="15"/>
      <c r="D25" s="241"/>
      <c r="E25" s="236"/>
      <c r="F25" s="235"/>
      <c r="G25" s="10"/>
      <c r="H25" s="16"/>
      <c r="I25" s="293"/>
      <c r="J25" s="31"/>
      <c r="K25" s="211"/>
      <c r="L25" s="209"/>
      <c r="M25" s="209"/>
      <c r="N25" s="209"/>
      <c r="O25" s="51">
        <v>42441</v>
      </c>
      <c r="P25" s="148">
        <v>58</v>
      </c>
      <c r="Q25" s="149">
        <v>1.4237</v>
      </c>
      <c r="R25" s="148">
        <v>58</v>
      </c>
      <c r="S25" s="149">
        <v>1.5464</v>
      </c>
    </row>
    <row r="26" spans="1:19" ht="12.75">
      <c r="A26" s="10">
        <v>21</v>
      </c>
      <c r="B26" s="292"/>
      <c r="C26" s="250"/>
      <c r="D26" s="155"/>
      <c r="E26" s="156"/>
      <c r="F26" s="155"/>
      <c r="G26" s="10"/>
      <c r="H26" s="16"/>
      <c r="I26" s="293"/>
      <c r="J26" s="31"/>
      <c r="K26" s="211"/>
      <c r="L26" s="209"/>
      <c r="M26" s="209"/>
      <c r="N26" s="209"/>
      <c r="O26" s="51">
        <v>42441</v>
      </c>
      <c r="P26" s="148">
        <v>59</v>
      </c>
      <c r="Q26" s="149">
        <v>1.4523</v>
      </c>
      <c r="R26" s="148">
        <v>59</v>
      </c>
      <c r="S26" s="149">
        <v>1.5791</v>
      </c>
    </row>
    <row r="27" spans="1:19" ht="12.75">
      <c r="A27" s="10">
        <v>22</v>
      </c>
      <c r="B27" s="292"/>
      <c r="C27" s="250"/>
      <c r="D27" s="155"/>
      <c r="E27" s="156"/>
      <c r="F27" s="221"/>
      <c r="G27" s="10"/>
      <c r="H27" s="16"/>
      <c r="I27" s="293"/>
      <c r="J27" s="31"/>
      <c r="K27" s="211"/>
      <c r="L27" s="209"/>
      <c r="M27" s="209"/>
      <c r="N27" s="209"/>
      <c r="O27" s="51">
        <v>42441</v>
      </c>
      <c r="P27" s="359">
        <v>60</v>
      </c>
      <c r="Q27" s="125">
        <v>1.414</v>
      </c>
      <c r="R27" s="351">
        <v>60</v>
      </c>
      <c r="S27" s="352">
        <v>1.6118</v>
      </c>
    </row>
    <row r="28" spans="1:19" ht="12.75">
      <c r="A28" s="10">
        <v>23</v>
      </c>
      <c r="B28" s="292"/>
      <c r="C28" s="250"/>
      <c r="D28" s="438"/>
      <c r="E28" s="439"/>
      <c r="F28" s="440"/>
      <c r="G28" s="10"/>
      <c r="H28" s="16"/>
      <c r="I28" s="293"/>
      <c r="J28" s="31"/>
      <c r="K28" s="211"/>
      <c r="L28" s="209"/>
      <c r="M28" s="209"/>
      <c r="N28" s="209"/>
      <c r="O28" s="51">
        <v>42441</v>
      </c>
      <c r="P28" s="148">
        <v>61</v>
      </c>
      <c r="Q28" s="149">
        <v>1.4436</v>
      </c>
      <c r="R28" s="353">
        <v>61</v>
      </c>
      <c r="S28" s="354">
        <v>1.6529</v>
      </c>
    </row>
    <row r="29" spans="1:19" ht="12.75">
      <c r="A29" s="10">
        <v>24</v>
      </c>
      <c r="B29" s="292"/>
      <c r="C29" s="250"/>
      <c r="D29" s="413"/>
      <c r="E29" s="414"/>
      <c r="F29" s="413"/>
      <c r="G29" s="10"/>
      <c r="H29" s="16"/>
      <c r="I29" s="293"/>
      <c r="J29" s="31"/>
      <c r="K29" s="211"/>
      <c r="L29" s="209"/>
      <c r="M29" s="209"/>
      <c r="N29" s="209"/>
      <c r="O29" s="51">
        <v>42441</v>
      </c>
      <c r="P29" s="148">
        <v>62</v>
      </c>
      <c r="Q29" s="149">
        <v>1.4732</v>
      </c>
      <c r="R29" s="353">
        <v>62</v>
      </c>
      <c r="S29" s="354">
        <v>1.6939</v>
      </c>
    </row>
    <row r="30" spans="1:19" ht="12.75">
      <c r="A30" s="10">
        <v>25</v>
      </c>
      <c r="B30" s="292"/>
      <c r="C30" s="250"/>
      <c r="D30" s="405"/>
      <c r="E30" s="156"/>
      <c r="F30" s="221"/>
      <c r="G30" s="10"/>
      <c r="H30" s="16"/>
      <c r="I30" s="293"/>
      <c r="J30" s="31"/>
      <c r="K30" s="211"/>
      <c r="L30" s="209"/>
      <c r="M30" s="209"/>
      <c r="N30" s="209"/>
      <c r="O30" s="51">
        <v>42441</v>
      </c>
      <c r="P30" s="148">
        <v>63</v>
      </c>
      <c r="Q30" s="149">
        <v>1.5028000000000001</v>
      </c>
      <c r="R30" s="353">
        <v>63</v>
      </c>
      <c r="S30" s="354">
        <v>1.735</v>
      </c>
    </row>
    <row r="31" spans="1:19" ht="12.75">
      <c r="A31" s="10">
        <v>26</v>
      </c>
      <c r="B31" s="292"/>
      <c r="C31" s="250"/>
      <c r="D31" s="155"/>
      <c r="E31" s="156"/>
      <c r="F31" s="155"/>
      <c r="G31" s="10"/>
      <c r="H31" s="16"/>
      <c r="I31" s="293"/>
      <c r="J31" s="31"/>
      <c r="K31" s="211"/>
      <c r="L31" s="209"/>
      <c r="M31" s="209"/>
      <c r="N31" s="209"/>
      <c r="O31" s="51">
        <v>42441</v>
      </c>
      <c r="P31" s="148">
        <v>64</v>
      </c>
      <c r="Q31" s="149">
        <v>1.5324000000000002</v>
      </c>
      <c r="R31" s="353">
        <v>64</v>
      </c>
      <c r="S31" s="354">
        <v>1.776</v>
      </c>
    </row>
    <row r="32" spans="1:19" ht="12.75">
      <c r="A32" s="10">
        <v>27</v>
      </c>
      <c r="B32" s="292"/>
      <c r="C32" s="250"/>
      <c r="D32" s="86"/>
      <c r="E32" s="156"/>
      <c r="F32" s="155"/>
      <c r="G32" s="10"/>
      <c r="H32" s="16"/>
      <c r="I32" s="293"/>
      <c r="J32" s="31"/>
      <c r="K32" s="211"/>
      <c r="L32" s="209"/>
      <c r="M32" s="209"/>
      <c r="N32" s="209"/>
      <c r="O32" s="51">
        <v>42441</v>
      </c>
      <c r="P32" s="359">
        <v>65</v>
      </c>
      <c r="Q32" s="125">
        <v>1.562</v>
      </c>
      <c r="R32" s="351">
        <v>65</v>
      </c>
      <c r="S32" s="352">
        <v>1.8171</v>
      </c>
    </row>
    <row r="33" spans="1:19" ht="12.75">
      <c r="A33" s="10">
        <v>28</v>
      </c>
      <c r="B33" s="292"/>
      <c r="C33" s="250"/>
      <c r="D33" s="155"/>
      <c r="E33" s="156"/>
      <c r="F33" s="155"/>
      <c r="G33" s="10"/>
      <c r="H33" s="16"/>
      <c r="I33" s="293"/>
      <c r="J33" s="31"/>
      <c r="K33" s="211"/>
      <c r="L33" s="209"/>
      <c r="M33" s="209"/>
      <c r="N33" s="209"/>
      <c r="O33" s="51">
        <v>42441</v>
      </c>
      <c r="P33" s="148">
        <v>66</v>
      </c>
      <c r="Q33" s="149">
        <v>1.5985</v>
      </c>
      <c r="R33" s="353">
        <v>66</v>
      </c>
      <c r="S33" s="354">
        <v>1.8735</v>
      </c>
    </row>
    <row r="34" spans="1:19" ht="12.75">
      <c r="A34" s="10">
        <v>29</v>
      </c>
      <c r="B34" s="292"/>
      <c r="C34" s="250"/>
      <c r="D34" s="155"/>
      <c r="E34" s="156"/>
      <c r="F34" s="221"/>
      <c r="G34" s="10"/>
      <c r="H34" s="16"/>
      <c r="I34" s="293"/>
      <c r="J34" s="31"/>
      <c r="K34" s="211"/>
      <c r="L34" s="209"/>
      <c r="M34" s="209"/>
      <c r="N34" s="209"/>
      <c r="O34" s="51">
        <v>42441</v>
      </c>
      <c r="P34" s="148">
        <v>67</v>
      </c>
      <c r="Q34" s="149">
        <v>1.635</v>
      </c>
      <c r="R34" s="353">
        <v>67</v>
      </c>
      <c r="S34" s="354">
        <v>1.9299</v>
      </c>
    </row>
    <row r="35" spans="1:19" ht="12.75">
      <c r="A35" s="10">
        <v>30</v>
      </c>
      <c r="B35" s="292"/>
      <c r="C35" s="250"/>
      <c r="D35" s="238"/>
      <c r="E35" s="233"/>
      <c r="F35" s="234"/>
      <c r="G35" s="10"/>
      <c r="H35" s="16"/>
      <c r="I35" s="293"/>
      <c r="J35" s="31"/>
      <c r="K35" s="211"/>
      <c r="L35" s="209"/>
      <c r="M35" s="209"/>
      <c r="N35" s="209"/>
      <c r="O35" s="51">
        <v>42441</v>
      </c>
      <c r="P35" s="148">
        <v>68</v>
      </c>
      <c r="Q35" s="149">
        <v>1.6715</v>
      </c>
      <c r="R35" s="353">
        <v>68</v>
      </c>
      <c r="S35" s="354">
        <v>1.9863</v>
      </c>
    </row>
    <row r="36" spans="1:19" ht="12.75">
      <c r="A36" s="10">
        <v>31</v>
      </c>
      <c r="B36" s="292"/>
      <c r="C36" s="250"/>
      <c r="D36" s="235"/>
      <c r="E36" s="242"/>
      <c r="F36" s="235"/>
      <c r="G36" s="10"/>
      <c r="H36" s="16"/>
      <c r="I36" s="293"/>
      <c r="J36" s="31"/>
      <c r="K36" s="211"/>
      <c r="L36" s="209"/>
      <c r="M36" s="209"/>
      <c r="N36" s="209"/>
      <c r="O36" s="51">
        <v>42441</v>
      </c>
      <c r="P36" s="148">
        <v>69</v>
      </c>
      <c r="Q36" s="149">
        <v>1.708</v>
      </c>
      <c r="R36" s="353">
        <v>69</v>
      </c>
      <c r="S36" s="354">
        <v>2.0427</v>
      </c>
    </row>
    <row r="37" spans="1:19" ht="12.75">
      <c r="A37" s="10">
        <v>32</v>
      </c>
      <c r="B37" s="292"/>
      <c r="C37" s="250"/>
      <c r="D37" s="241"/>
      <c r="E37" s="236"/>
      <c r="F37" s="235"/>
      <c r="G37" s="10"/>
      <c r="H37" s="16"/>
      <c r="I37" s="293"/>
      <c r="J37" s="31"/>
      <c r="K37" s="211"/>
      <c r="L37" s="209"/>
      <c r="M37" s="209"/>
      <c r="N37" s="209"/>
      <c r="O37" s="51">
        <v>42441</v>
      </c>
      <c r="P37" s="359">
        <v>70</v>
      </c>
      <c r="Q37" s="125">
        <v>1.6801</v>
      </c>
      <c r="R37" s="351">
        <v>70</v>
      </c>
      <c r="S37" s="352">
        <v>2.0992</v>
      </c>
    </row>
    <row r="38" spans="1:19" ht="12.75">
      <c r="A38" s="10">
        <v>33</v>
      </c>
      <c r="B38" s="292"/>
      <c r="C38" s="250"/>
      <c r="D38" s="241"/>
      <c r="E38" s="236"/>
      <c r="F38" s="235"/>
      <c r="G38" s="10"/>
      <c r="H38" s="16"/>
      <c r="I38" s="293"/>
      <c r="J38" s="31"/>
      <c r="K38" s="209"/>
      <c r="L38" s="209"/>
      <c r="M38" s="209"/>
      <c r="N38" s="209"/>
      <c r="O38" s="51">
        <v>42441</v>
      </c>
      <c r="P38" s="148">
        <v>71</v>
      </c>
      <c r="Q38" s="149">
        <v>1.7227</v>
      </c>
      <c r="R38" s="353">
        <v>71</v>
      </c>
      <c r="S38" s="354">
        <v>2.1218</v>
      </c>
    </row>
    <row r="39" spans="1:19" ht="12.75">
      <c r="A39" s="10">
        <v>34</v>
      </c>
      <c r="B39" s="292"/>
      <c r="C39" s="250"/>
      <c r="D39" s="241"/>
      <c r="E39" s="236"/>
      <c r="F39" s="235"/>
      <c r="G39" s="10"/>
      <c r="H39" s="16"/>
      <c r="I39" s="293"/>
      <c r="J39" s="31"/>
      <c r="K39" s="209"/>
      <c r="L39" s="209"/>
      <c r="M39" s="209"/>
      <c r="N39" s="209"/>
      <c r="O39" s="51">
        <v>42441</v>
      </c>
      <c r="P39" s="148">
        <v>72</v>
      </c>
      <c r="Q39" s="149">
        <v>1.7653</v>
      </c>
      <c r="R39" s="353">
        <v>72</v>
      </c>
      <c r="S39" s="354">
        <v>2.1796</v>
      </c>
    </row>
    <row r="40" spans="1:19" ht="12.75">
      <c r="A40" s="10">
        <v>35</v>
      </c>
      <c r="B40" s="292"/>
      <c r="C40" s="250"/>
      <c r="D40" s="241"/>
      <c r="E40" s="236"/>
      <c r="F40" s="235"/>
      <c r="G40" s="10"/>
      <c r="H40" s="191"/>
      <c r="I40" s="293"/>
      <c r="J40" s="31"/>
      <c r="K40" s="209"/>
      <c r="L40" s="209"/>
      <c r="M40" s="209"/>
      <c r="N40" s="209"/>
      <c r="O40" s="51">
        <v>42441</v>
      </c>
      <c r="P40" s="148">
        <v>73</v>
      </c>
      <c r="Q40" s="149">
        <v>1.808</v>
      </c>
      <c r="R40" s="353">
        <v>73</v>
      </c>
      <c r="S40" s="354">
        <v>2.2373</v>
      </c>
    </row>
    <row r="41" spans="1:19" ht="12.75">
      <c r="A41" s="10">
        <v>36</v>
      </c>
      <c r="B41" s="292"/>
      <c r="C41" s="15"/>
      <c r="D41" s="241"/>
      <c r="E41" s="236"/>
      <c r="F41" s="235"/>
      <c r="G41" s="10"/>
      <c r="H41" s="16"/>
      <c r="I41" s="293"/>
      <c r="J41" s="31"/>
      <c r="K41" s="209"/>
      <c r="L41" s="209"/>
      <c r="M41" s="209"/>
      <c r="N41" s="209"/>
      <c r="O41" s="51">
        <v>42441</v>
      </c>
      <c r="P41" s="148">
        <v>74</v>
      </c>
      <c r="Q41" s="149">
        <v>1.8506</v>
      </c>
      <c r="R41" s="353">
        <v>74</v>
      </c>
      <c r="S41" s="354">
        <v>2.2951</v>
      </c>
    </row>
    <row r="42" spans="1:19" ht="12.75">
      <c r="A42" s="10">
        <v>37</v>
      </c>
      <c r="B42" s="292"/>
      <c r="C42" s="15"/>
      <c r="D42" s="241"/>
      <c r="E42" s="236"/>
      <c r="F42" s="235"/>
      <c r="G42" s="10"/>
      <c r="H42" s="16"/>
      <c r="I42" s="293"/>
      <c r="J42" s="31"/>
      <c r="K42" s="209"/>
      <c r="L42" s="209"/>
      <c r="M42" s="209"/>
      <c r="N42" s="209"/>
      <c r="O42" s="51">
        <v>42441</v>
      </c>
      <c r="P42" s="359">
        <v>75</v>
      </c>
      <c r="Q42" s="125">
        <v>1.8932</v>
      </c>
      <c r="R42" s="359">
        <v>75</v>
      </c>
      <c r="S42" s="125">
        <v>2.2794</v>
      </c>
    </row>
    <row r="43" spans="1:19" ht="12.75">
      <c r="A43" s="10">
        <v>38</v>
      </c>
      <c r="B43" s="292"/>
      <c r="C43" s="208"/>
      <c r="D43" s="241"/>
      <c r="E43" s="236"/>
      <c r="F43" s="235"/>
      <c r="G43" s="10"/>
      <c r="H43" s="16"/>
      <c r="I43" s="293"/>
      <c r="J43" s="31"/>
      <c r="K43" s="209"/>
      <c r="L43" s="209"/>
      <c r="M43" s="209"/>
      <c r="N43" s="209"/>
      <c r="O43" s="51">
        <v>42441</v>
      </c>
      <c r="P43" s="148">
        <v>76</v>
      </c>
      <c r="Q43" s="149">
        <v>1.9482</v>
      </c>
      <c r="R43" s="148">
        <v>76</v>
      </c>
      <c r="S43" s="149">
        <v>2.3661</v>
      </c>
    </row>
    <row r="44" spans="1:19" ht="12.75">
      <c r="A44" s="4" t="s">
        <v>64</v>
      </c>
      <c r="B44" s="6"/>
      <c r="C44" s="192"/>
      <c r="D44" s="193"/>
      <c r="E44" s="193"/>
      <c r="F44" s="193"/>
      <c r="G44" s="5"/>
      <c r="H44" s="6" t="s">
        <v>412</v>
      </c>
      <c r="I44" s="194"/>
      <c r="J44" s="195"/>
      <c r="K44" s="195"/>
      <c r="L44" s="195"/>
      <c r="M44" s="195"/>
      <c r="N44" s="195"/>
      <c r="O44" s="196"/>
      <c r="P44" s="148">
        <v>77</v>
      </c>
      <c r="Q44" s="149">
        <v>2.0032</v>
      </c>
      <c r="R44" s="148">
        <v>77</v>
      </c>
      <c r="S44" s="149">
        <v>2.4528</v>
      </c>
    </row>
    <row r="45" spans="1:19" ht="12.75">
      <c r="A45" s="7" t="s">
        <v>534</v>
      </c>
      <c r="B45" s="12"/>
      <c r="C45" s="111"/>
      <c r="D45" s="39"/>
      <c r="E45" s="197"/>
      <c r="F45" s="197"/>
      <c r="G45" s="8"/>
      <c r="H45" s="12" t="s">
        <v>10</v>
      </c>
      <c r="I45" s="198"/>
      <c r="J45" s="199"/>
      <c r="K45" s="199"/>
      <c r="L45" s="199"/>
      <c r="M45" s="200"/>
      <c r="N45" s="199"/>
      <c r="O45" s="201"/>
      <c r="P45" s="148">
        <v>78</v>
      </c>
      <c r="Q45" s="149">
        <v>2.0582</v>
      </c>
      <c r="R45" s="148">
        <v>78</v>
      </c>
      <c r="S45" s="149">
        <v>2.5395</v>
      </c>
    </row>
    <row r="46" spans="1:19" ht="12.75">
      <c r="A46" s="9" t="s">
        <v>193</v>
      </c>
      <c r="B46" s="1"/>
      <c r="C46" s="202"/>
      <c r="D46" s="203"/>
      <c r="E46" s="203"/>
      <c r="F46" s="203"/>
      <c r="G46" s="3"/>
      <c r="H46" s="1"/>
      <c r="I46" s="204"/>
      <c r="J46" s="205"/>
      <c r="K46" s="205"/>
      <c r="L46" s="205"/>
      <c r="M46" s="205"/>
      <c r="N46" s="205"/>
      <c r="O46" s="206"/>
      <c r="P46" s="148">
        <v>79</v>
      </c>
      <c r="Q46" s="149">
        <v>2.1132</v>
      </c>
      <c r="R46" s="148">
        <v>79</v>
      </c>
      <c r="S46" s="149">
        <v>2.6262</v>
      </c>
    </row>
    <row r="47" spans="1:19" ht="18">
      <c r="A47" s="466" t="s">
        <v>411</v>
      </c>
      <c r="B47" s="466"/>
      <c r="C47" s="466"/>
      <c r="D47" s="466"/>
      <c r="E47" s="466"/>
      <c r="F47" s="466"/>
      <c r="G47" s="466"/>
      <c r="H47" s="466"/>
      <c r="I47" s="466"/>
      <c r="J47" s="466"/>
      <c r="K47" s="20"/>
      <c r="L47" s="20"/>
      <c r="M47" s="20"/>
      <c r="N47" s="20"/>
      <c r="O47" s="181"/>
      <c r="P47" s="359">
        <v>80</v>
      </c>
      <c r="Q47" s="125">
        <v>2.0952</v>
      </c>
      <c r="R47" s="359">
        <v>80</v>
      </c>
      <c r="S47" s="125">
        <v>2.7129</v>
      </c>
    </row>
    <row r="48" spans="1:19" ht="12.75">
      <c r="A48" s="10" t="s">
        <v>198</v>
      </c>
      <c r="B48" s="10" t="s">
        <v>29</v>
      </c>
      <c r="C48" s="229" t="s">
        <v>30</v>
      </c>
      <c r="D48" s="13" t="s">
        <v>3</v>
      </c>
      <c r="E48" s="13" t="s">
        <v>4</v>
      </c>
      <c r="F48" s="13" t="s">
        <v>5</v>
      </c>
      <c r="G48" s="13" t="s">
        <v>1</v>
      </c>
      <c r="H48" s="13" t="s">
        <v>7</v>
      </c>
      <c r="I48" s="13" t="s">
        <v>28</v>
      </c>
      <c r="J48" s="14" t="s">
        <v>50</v>
      </c>
      <c r="K48" s="11" t="s">
        <v>38</v>
      </c>
      <c r="L48" s="11" t="s">
        <v>39</v>
      </c>
      <c r="M48" s="11" t="s">
        <v>40</v>
      </c>
      <c r="N48" s="11" t="s">
        <v>41</v>
      </c>
      <c r="O48" s="21" t="s">
        <v>6</v>
      </c>
      <c r="P48" s="148">
        <v>81</v>
      </c>
      <c r="Q48" s="149">
        <v>2.1637</v>
      </c>
      <c r="R48" s="148">
        <v>81</v>
      </c>
      <c r="S48" s="149">
        <v>2.8403</v>
      </c>
    </row>
    <row r="49" spans="1:19" ht="12.75">
      <c r="A49" s="10">
        <v>1</v>
      </c>
      <c r="B49" s="292"/>
      <c r="C49" s="250"/>
      <c r="D49" s="407" t="s">
        <v>415</v>
      </c>
      <c r="E49" s="408">
        <v>28309</v>
      </c>
      <c r="F49" s="409" t="s">
        <v>338</v>
      </c>
      <c r="G49" s="10">
        <f>TRUNC((O49-E49)/365.25)</f>
        <v>38</v>
      </c>
      <c r="H49" s="16">
        <v>32.5</v>
      </c>
      <c r="I49" s="209">
        <f>FLOOR(H49*(VLOOKUP(G49,$R$2:$S$67,2,0)),0.01)</f>
        <v>36.18</v>
      </c>
      <c r="J49" s="210" t="str">
        <f>IF(G49&lt;50,"600g",IF(G49&lt;60,"500g","400g"))</f>
        <v>600g</v>
      </c>
      <c r="K49" s="211"/>
      <c r="L49" s="209"/>
      <c r="M49" s="209"/>
      <c r="N49" s="209"/>
      <c r="O49" s="51">
        <v>42441</v>
      </c>
      <c r="P49" s="148">
        <v>82</v>
      </c>
      <c r="Q49" s="149">
        <v>2.2322</v>
      </c>
      <c r="R49" s="148">
        <v>82</v>
      </c>
      <c r="S49" s="149">
        <v>2.9677</v>
      </c>
    </row>
    <row r="50" spans="1:19" ht="12.75">
      <c r="A50" s="10">
        <v>2</v>
      </c>
      <c r="B50" s="292"/>
      <c r="C50" s="250"/>
      <c r="D50" s="367" t="s">
        <v>566</v>
      </c>
      <c r="E50" s="368">
        <v>27789</v>
      </c>
      <c r="F50" s="367" t="s">
        <v>567</v>
      </c>
      <c r="G50" s="10">
        <f>TRUNC((O50-E50)/365.25)</f>
        <v>40</v>
      </c>
      <c r="H50" s="16">
        <v>27.69</v>
      </c>
      <c r="I50" s="209">
        <f>FLOOR(H50*(VLOOKUP(G50,$R$2:$S$67,2,0)),0.01)</f>
        <v>31.77</v>
      </c>
      <c r="J50" s="210" t="str">
        <f>IF(G50&lt;50,"600g",IF(G50&lt;60,"500g","400g"))</f>
        <v>600g</v>
      </c>
      <c r="K50" s="211"/>
      <c r="L50" s="209"/>
      <c r="M50" s="209"/>
      <c r="N50" s="209"/>
      <c r="O50" s="51">
        <v>42441</v>
      </c>
      <c r="P50" s="148">
        <v>83</v>
      </c>
      <c r="Q50" s="149">
        <v>2.3008</v>
      </c>
      <c r="R50" s="148">
        <v>83</v>
      </c>
      <c r="S50" s="149">
        <v>3.0952</v>
      </c>
    </row>
    <row r="51" spans="1:19" ht="12.75">
      <c r="A51" s="10">
        <v>3</v>
      </c>
      <c r="B51" s="292"/>
      <c r="C51" s="15"/>
      <c r="D51" s="318"/>
      <c r="E51" s="319"/>
      <c r="F51" s="320"/>
      <c r="G51" s="10"/>
      <c r="H51" s="16"/>
      <c r="I51" s="209"/>
      <c r="J51" s="210"/>
      <c r="K51" s="211"/>
      <c r="L51" s="209"/>
      <c r="M51" s="209"/>
      <c r="N51" s="209"/>
      <c r="O51" s="51">
        <v>42441</v>
      </c>
      <c r="P51" s="148">
        <v>84</v>
      </c>
      <c r="Q51" s="149">
        <v>2.3693</v>
      </c>
      <c r="R51" s="148">
        <v>84</v>
      </c>
      <c r="S51" s="149">
        <v>3.2226</v>
      </c>
    </row>
    <row r="52" spans="1:19" ht="12.75">
      <c r="A52" s="10">
        <v>4</v>
      </c>
      <c r="B52" s="292"/>
      <c r="C52" s="250"/>
      <c r="D52" s="318"/>
      <c r="E52" s="236"/>
      <c r="F52" s="318"/>
      <c r="G52" s="10"/>
      <c r="H52" s="16"/>
      <c r="I52" s="209"/>
      <c r="J52" s="210"/>
      <c r="K52" s="211"/>
      <c r="L52" s="209"/>
      <c r="M52" s="209"/>
      <c r="N52" s="209"/>
      <c r="O52" s="51">
        <v>42441</v>
      </c>
      <c r="P52" s="359">
        <v>85</v>
      </c>
      <c r="Q52" s="125">
        <v>2.4378</v>
      </c>
      <c r="R52" s="359">
        <v>85</v>
      </c>
      <c r="S52" s="125">
        <v>3.35</v>
      </c>
    </row>
    <row r="53" spans="1:19" ht="12.75">
      <c r="A53" s="10">
        <v>5</v>
      </c>
      <c r="B53" s="292"/>
      <c r="C53" s="15"/>
      <c r="D53" s="294"/>
      <c r="E53" s="236"/>
      <c r="F53" s="286"/>
      <c r="G53" s="10"/>
      <c r="H53" s="16"/>
      <c r="I53" s="209"/>
      <c r="J53" s="210"/>
      <c r="K53" s="211"/>
      <c r="L53" s="209"/>
      <c r="M53" s="209"/>
      <c r="N53" s="209"/>
      <c r="O53" s="51">
        <v>42441</v>
      </c>
      <c r="P53" s="148">
        <v>86</v>
      </c>
      <c r="Q53" s="149">
        <v>2.533</v>
      </c>
      <c r="R53" s="148">
        <v>86</v>
      </c>
      <c r="S53" s="149">
        <v>3.5556</v>
      </c>
    </row>
    <row r="54" spans="1:19" ht="12.75">
      <c r="A54" s="10">
        <v>6</v>
      </c>
      <c r="B54" s="292"/>
      <c r="C54" s="250"/>
      <c r="D54" s="295"/>
      <c r="E54" s="236"/>
      <c r="F54" s="295"/>
      <c r="G54" s="10"/>
      <c r="H54" s="16"/>
      <c r="I54" s="209"/>
      <c r="J54" s="210"/>
      <c r="K54" s="211"/>
      <c r="L54" s="209"/>
      <c r="M54" s="209"/>
      <c r="N54" s="209"/>
      <c r="O54" s="51">
        <v>42441</v>
      </c>
      <c r="P54" s="148">
        <v>87</v>
      </c>
      <c r="Q54" s="149">
        <v>2.6282</v>
      </c>
      <c r="R54" s="148">
        <v>87</v>
      </c>
      <c r="S54" s="149">
        <v>3.7613</v>
      </c>
    </row>
    <row r="55" spans="1:19" ht="12.75">
      <c r="A55" s="10">
        <v>7</v>
      </c>
      <c r="B55" s="292"/>
      <c r="C55" s="15"/>
      <c r="D55" s="318"/>
      <c r="E55" s="236"/>
      <c r="F55" s="318"/>
      <c r="G55" s="190"/>
      <c r="H55" s="191"/>
      <c r="I55" s="209"/>
      <c r="J55" s="210"/>
      <c r="K55" s="211"/>
      <c r="L55" s="209"/>
      <c r="M55" s="209"/>
      <c r="N55" s="209"/>
      <c r="O55" s="51">
        <v>42441</v>
      </c>
      <c r="P55" s="148">
        <v>88</v>
      </c>
      <c r="Q55" s="149">
        <v>2.7233</v>
      </c>
      <c r="R55" s="148">
        <v>88</v>
      </c>
      <c r="S55" s="149">
        <v>3.9669</v>
      </c>
    </row>
    <row r="56" spans="1:19" ht="12.75">
      <c r="A56" s="10">
        <v>8</v>
      </c>
      <c r="B56" s="292"/>
      <c r="C56" s="15"/>
      <c r="D56" s="295"/>
      <c r="E56" s="236"/>
      <c r="F56" s="295"/>
      <c r="G56" s="10"/>
      <c r="H56" s="16"/>
      <c r="I56" s="209"/>
      <c r="J56" s="210"/>
      <c r="K56" s="211"/>
      <c r="L56" s="209"/>
      <c r="M56" s="209"/>
      <c r="N56" s="209"/>
      <c r="O56" s="51">
        <v>42441</v>
      </c>
      <c r="P56" s="148">
        <v>89</v>
      </c>
      <c r="Q56" s="149">
        <v>2.8185</v>
      </c>
      <c r="R56" s="148">
        <v>89</v>
      </c>
      <c r="S56" s="149">
        <v>4.1726</v>
      </c>
    </row>
    <row r="57" spans="1:19" ht="12.75">
      <c r="A57" s="10">
        <v>9</v>
      </c>
      <c r="B57" s="292"/>
      <c r="C57" s="250"/>
      <c r="D57" s="286"/>
      <c r="E57" s="236"/>
      <c r="F57" s="325"/>
      <c r="G57" s="10"/>
      <c r="H57" s="16"/>
      <c r="I57" s="209"/>
      <c r="J57" s="210"/>
      <c r="K57" s="211"/>
      <c r="L57" s="209"/>
      <c r="M57" s="209"/>
      <c r="N57" s="209"/>
      <c r="O57" s="51">
        <v>42441</v>
      </c>
      <c r="P57" s="359">
        <v>90</v>
      </c>
      <c r="Q57" s="125">
        <v>2.9137</v>
      </c>
      <c r="R57" s="359">
        <v>90</v>
      </c>
      <c r="S57" s="125">
        <v>4.3782</v>
      </c>
    </row>
    <row r="58" spans="1:19" ht="12.75">
      <c r="A58" s="10">
        <v>10</v>
      </c>
      <c r="B58" s="292"/>
      <c r="C58" s="250"/>
      <c r="D58" s="318"/>
      <c r="E58" s="319"/>
      <c r="F58" s="318"/>
      <c r="G58" s="10"/>
      <c r="H58" s="16"/>
      <c r="I58" s="209"/>
      <c r="J58" s="210"/>
      <c r="K58" s="211"/>
      <c r="L58" s="209"/>
      <c r="M58" s="209"/>
      <c r="N58" s="209"/>
      <c r="O58" s="51">
        <v>42441</v>
      </c>
      <c r="P58" s="148">
        <v>91</v>
      </c>
      <c r="Q58" s="149">
        <v>3.0551</v>
      </c>
      <c r="R58" s="148">
        <v>91</v>
      </c>
      <c r="S58" s="149">
        <v>4.766</v>
      </c>
    </row>
    <row r="59" spans="1:19" ht="12.75">
      <c r="A59" s="10">
        <v>11</v>
      </c>
      <c r="B59" s="292"/>
      <c r="C59" s="15"/>
      <c r="D59" s="168"/>
      <c r="E59" s="236"/>
      <c r="F59" s="23"/>
      <c r="G59" s="10"/>
      <c r="H59" s="16"/>
      <c r="I59" s="209"/>
      <c r="J59" s="210"/>
      <c r="K59" s="211"/>
      <c r="L59" s="209"/>
      <c r="M59" s="209"/>
      <c r="N59" s="209"/>
      <c r="O59" s="51">
        <v>42441</v>
      </c>
      <c r="P59" s="148">
        <v>92</v>
      </c>
      <c r="Q59" s="149">
        <v>3.1965</v>
      </c>
      <c r="R59" s="148">
        <v>92</v>
      </c>
      <c r="S59" s="149">
        <v>5.1538</v>
      </c>
    </row>
    <row r="60" spans="1:19" ht="12.75">
      <c r="A60" s="10">
        <v>12</v>
      </c>
      <c r="B60" s="292"/>
      <c r="C60" s="15"/>
      <c r="D60" s="294"/>
      <c r="E60" s="236"/>
      <c r="F60" s="286"/>
      <c r="G60" s="10"/>
      <c r="H60" s="16"/>
      <c r="I60" s="209"/>
      <c r="J60" s="210"/>
      <c r="K60" s="211"/>
      <c r="L60" s="209"/>
      <c r="M60" s="209"/>
      <c r="N60" s="209"/>
      <c r="O60" s="51">
        <v>42441</v>
      </c>
      <c r="P60" s="148">
        <v>93</v>
      </c>
      <c r="Q60" s="149">
        <v>3.3378</v>
      </c>
      <c r="R60" s="148">
        <v>93</v>
      </c>
      <c r="S60" s="149">
        <v>5.5415</v>
      </c>
    </row>
    <row r="61" spans="1:19" ht="12.75">
      <c r="A61" s="10">
        <v>13</v>
      </c>
      <c r="B61" s="292"/>
      <c r="C61" s="15"/>
      <c r="D61" s="318"/>
      <c r="E61" s="236"/>
      <c r="F61" s="318"/>
      <c r="G61" s="10"/>
      <c r="H61" s="16"/>
      <c r="I61" s="209"/>
      <c r="J61" s="210"/>
      <c r="K61" s="211"/>
      <c r="L61" s="209"/>
      <c r="M61" s="209"/>
      <c r="N61" s="209"/>
      <c r="O61" s="51">
        <v>42441</v>
      </c>
      <c r="P61" s="148">
        <v>94</v>
      </c>
      <c r="Q61" s="149">
        <v>3.4792</v>
      </c>
      <c r="R61" s="148">
        <v>94</v>
      </c>
      <c r="S61" s="149">
        <v>5.9293</v>
      </c>
    </row>
    <row r="62" spans="1:19" ht="12.75">
      <c r="A62" s="10">
        <v>14</v>
      </c>
      <c r="B62" s="292"/>
      <c r="C62" s="15"/>
      <c r="D62" s="295"/>
      <c r="E62" s="233"/>
      <c r="F62" s="295"/>
      <c r="G62" s="10"/>
      <c r="H62" s="16"/>
      <c r="I62" s="209"/>
      <c r="J62" s="210"/>
      <c r="K62" s="211"/>
      <c r="L62" s="209"/>
      <c r="M62" s="209"/>
      <c r="N62" s="209"/>
      <c r="O62" s="51">
        <v>42441</v>
      </c>
      <c r="P62" s="359">
        <v>95</v>
      </c>
      <c r="Q62" s="125">
        <v>3.6206</v>
      </c>
      <c r="R62" s="359">
        <v>95</v>
      </c>
      <c r="S62" s="125">
        <v>6.3171</v>
      </c>
    </row>
    <row r="63" spans="1:19" ht="12.75">
      <c r="A63" s="10">
        <v>15</v>
      </c>
      <c r="B63" s="292"/>
      <c r="C63" s="250"/>
      <c r="D63" s="318"/>
      <c r="E63" s="322"/>
      <c r="F63" s="318"/>
      <c r="G63" s="10"/>
      <c r="H63" s="16"/>
      <c r="I63" s="209"/>
      <c r="J63" s="210"/>
      <c r="K63" s="211"/>
      <c r="L63" s="209"/>
      <c r="M63" s="209"/>
      <c r="N63" s="209"/>
      <c r="O63" s="51">
        <v>42441</v>
      </c>
      <c r="P63" s="353">
        <v>96</v>
      </c>
      <c r="Q63" s="354">
        <v>4.6372</v>
      </c>
      <c r="R63" s="148">
        <v>96</v>
      </c>
      <c r="S63" s="149">
        <v>7.3211</v>
      </c>
    </row>
    <row r="64" spans="1:19" ht="12.75">
      <c r="A64" s="10">
        <v>16</v>
      </c>
      <c r="B64" s="292"/>
      <c r="C64" s="15"/>
      <c r="D64" s="318"/>
      <c r="E64" s="233"/>
      <c r="F64" s="318"/>
      <c r="G64" s="10"/>
      <c r="H64" s="16"/>
      <c r="I64" s="209"/>
      <c r="J64" s="210"/>
      <c r="K64" s="211"/>
      <c r="L64" s="209"/>
      <c r="M64" s="209"/>
      <c r="N64" s="209"/>
      <c r="O64" s="51">
        <v>42441</v>
      </c>
      <c r="P64" s="353">
        <v>97</v>
      </c>
      <c r="Q64" s="354">
        <v>5.6538</v>
      </c>
      <c r="R64" s="148">
        <v>97</v>
      </c>
      <c r="S64" s="149">
        <v>8.3251</v>
      </c>
    </row>
    <row r="65" spans="1:19" ht="12.75">
      <c r="A65" s="10">
        <v>17</v>
      </c>
      <c r="B65" s="292"/>
      <c r="C65" s="15"/>
      <c r="D65" s="183"/>
      <c r="E65" s="184"/>
      <c r="F65" s="183"/>
      <c r="G65" s="10"/>
      <c r="H65" s="16"/>
      <c r="I65" s="209"/>
      <c r="J65" s="210"/>
      <c r="K65" s="211"/>
      <c r="L65" s="209"/>
      <c r="M65" s="209"/>
      <c r="N65" s="209"/>
      <c r="O65" s="51">
        <v>42441</v>
      </c>
      <c r="P65" s="353">
        <v>98</v>
      </c>
      <c r="Q65" s="354">
        <v>6.670400000000001</v>
      </c>
      <c r="R65" s="148">
        <v>98</v>
      </c>
      <c r="S65" s="149">
        <v>9.329</v>
      </c>
    </row>
    <row r="66" spans="1:19" ht="12.75">
      <c r="A66" s="10">
        <v>18</v>
      </c>
      <c r="B66" s="292"/>
      <c r="C66" s="15"/>
      <c r="D66" s="318"/>
      <c r="E66" s="319"/>
      <c r="F66" s="320"/>
      <c r="G66" s="10"/>
      <c r="H66" s="16"/>
      <c r="I66" s="209"/>
      <c r="J66" s="210"/>
      <c r="K66" s="211"/>
      <c r="L66" s="209"/>
      <c r="M66" s="209"/>
      <c r="N66" s="209"/>
      <c r="O66" s="51">
        <v>42441</v>
      </c>
      <c r="P66" s="353">
        <v>99</v>
      </c>
      <c r="Q66" s="354">
        <v>7.6869</v>
      </c>
      <c r="R66" s="148">
        <v>99</v>
      </c>
      <c r="S66" s="149">
        <v>10.333</v>
      </c>
    </row>
    <row r="67" spans="1:19" ht="12.75">
      <c r="A67" s="10">
        <v>19</v>
      </c>
      <c r="B67" s="292"/>
      <c r="C67" s="15"/>
      <c r="D67" s="295"/>
      <c r="E67" s="296"/>
      <c r="F67" s="295"/>
      <c r="G67" s="10"/>
      <c r="H67" s="16"/>
      <c r="I67" s="209"/>
      <c r="J67" s="210"/>
      <c r="K67" s="211"/>
      <c r="L67" s="209"/>
      <c r="M67" s="209"/>
      <c r="N67" s="209"/>
      <c r="O67" s="51">
        <v>42441</v>
      </c>
      <c r="P67" s="119">
        <v>100</v>
      </c>
      <c r="Q67" s="352">
        <v>8.7034</v>
      </c>
      <c r="R67" s="359">
        <v>100</v>
      </c>
      <c r="S67" s="125">
        <v>11.337</v>
      </c>
    </row>
    <row r="68" spans="1:19" ht="12.75">
      <c r="A68" s="10">
        <v>20</v>
      </c>
      <c r="B68" s="292"/>
      <c r="C68" s="15"/>
      <c r="D68" s="61"/>
      <c r="E68" s="62"/>
      <c r="F68" s="61"/>
      <c r="G68" s="10"/>
      <c r="H68" s="16"/>
      <c r="I68" s="209"/>
      <c r="J68" s="210"/>
      <c r="K68" s="211"/>
      <c r="L68" s="209"/>
      <c r="M68" s="209"/>
      <c r="N68" s="209"/>
      <c r="O68" s="51">
        <v>42441</v>
      </c>
      <c r="P68" s="297"/>
      <c r="Q68" s="298"/>
      <c r="R68" s="297"/>
      <c r="S68" s="298"/>
    </row>
    <row r="69" spans="1:19" ht="12.75">
      <c r="A69" s="10">
        <v>21</v>
      </c>
      <c r="B69" s="292"/>
      <c r="C69" s="250"/>
      <c r="D69" s="61"/>
      <c r="E69" s="62"/>
      <c r="F69" s="61"/>
      <c r="G69" s="10"/>
      <c r="H69" s="16"/>
      <c r="I69" s="209"/>
      <c r="J69" s="210"/>
      <c r="K69" s="211"/>
      <c r="L69" s="209"/>
      <c r="M69" s="209"/>
      <c r="N69" s="209"/>
      <c r="O69" s="51">
        <v>42441</v>
      </c>
      <c r="P69" s="297"/>
      <c r="Q69" s="298"/>
      <c r="R69" s="297"/>
      <c r="S69" s="298"/>
    </row>
    <row r="70" spans="1:19" ht="12.75">
      <c r="A70" s="10">
        <v>22</v>
      </c>
      <c r="B70" s="292"/>
      <c r="C70" s="250"/>
      <c r="D70" s="168"/>
      <c r="E70" s="53"/>
      <c r="F70" s="247"/>
      <c r="G70" s="10"/>
      <c r="H70" s="16"/>
      <c r="I70" s="209"/>
      <c r="J70" s="210"/>
      <c r="K70" s="211"/>
      <c r="L70" s="209"/>
      <c r="M70" s="209"/>
      <c r="N70" s="209"/>
      <c r="O70" s="51">
        <v>42441</v>
      </c>
      <c r="P70" s="297"/>
      <c r="Q70" s="298"/>
      <c r="R70" s="297"/>
      <c r="S70" s="298"/>
    </row>
    <row r="71" spans="1:19" ht="12.75">
      <c r="A71" s="10">
        <v>23</v>
      </c>
      <c r="B71" s="292"/>
      <c r="C71" s="250"/>
      <c r="D71" s="168"/>
      <c r="E71" s="53"/>
      <c r="F71" s="23"/>
      <c r="G71" s="10"/>
      <c r="H71" s="16"/>
      <c r="I71" s="209"/>
      <c r="J71" s="210"/>
      <c r="K71" s="209"/>
      <c r="L71" s="209"/>
      <c r="M71" s="209"/>
      <c r="N71" s="209"/>
      <c r="O71" s="51">
        <v>42441</v>
      </c>
      <c r="P71" s="297"/>
      <c r="Q71" s="298"/>
      <c r="R71" s="297"/>
      <c r="S71" s="298"/>
    </row>
    <row r="72" spans="1:19" ht="12.75">
      <c r="A72" s="10">
        <v>24</v>
      </c>
      <c r="B72" s="292"/>
      <c r="C72" s="15"/>
      <c r="D72" s="61"/>
      <c r="E72" s="61"/>
      <c r="F72" s="61"/>
      <c r="G72" s="10"/>
      <c r="H72" s="16"/>
      <c r="I72" s="209"/>
      <c r="J72" s="210"/>
      <c r="K72" s="209"/>
      <c r="L72" s="209"/>
      <c r="M72" s="209"/>
      <c r="N72" s="209"/>
      <c r="O72" s="51">
        <v>42441</v>
      </c>
      <c r="P72" s="297"/>
      <c r="Q72" s="298"/>
      <c r="R72" s="297"/>
      <c r="S72" s="298"/>
    </row>
    <row r="73" spans="1:19" ht="12.75">
      <c r="A73" s="10">
        <v>25</v>
      </c>
      <c r="B73" s="292"/>
      <c r="C73" s="305"/>
      <c r="D73" s="61"/>
      <c r="E73" s="61"/>
      <c r="F73" s="61"/>
      <c r="G73" s="10"/>
      <c r="H73" s="16"/>
      <c r="I73" s="209"/>
      <c r="J73" s="210"/>
      <c r="K73" s="209"/>
      <c r="L73" s="209"/>
      <c r="M73" s="209"/>
      <c r="N73" s="209"/>
      <c r="O73" s="51">
        <v>42441</v>
      </c>
      <c r="P73" s="297"/>
      <c r="Q73" s="298"/>
      <c r="R73" s="297"/>
      <c r="S73" s="298"/>
    </row>
    <row r="74" spans="1:19" ht="12.75">
      <c r="A74" s="10">
        <v>26</v>
      </c>
      <c r="B74" s="292"/>
      <c r="C74" s="305"/>
      <c r="D74" s="61"/>
      <c r="E74" s="61"/>
      <c r="F74" s="61"/>
      <c r="G74" s="10"/>
      <c r="H74" s="16"/>
      <c r="I74" s="209"/>
      <c r="J74" s="210"/>
      <c r="K74" s="209"/>
      <c r="L74" s="209"/>
      <c r="M74" s="209"/>
      <c r="N74" s="209"/>
      <c r="O74" s="51">
        <v>42441</v>
      </c>
      <c r="P74" s="297"/>
      <c r="Q74" s="298"/>
      <c r="R74" s="297"/>
      <c r="S74" s="298"/>
    </row>
    <row r="75" spans="1:19" ht="12.75">
      <c r="A75" s="10">
        <v>27</v>
      </c>
      <c r="B75" s="292"/>
      <c r="C75" s="212"/>
      <c r="D75" s="61"/>
      <c r="E75" s="61"/>
      <c r="F75" s="61"/>
      <c r="G75" s="10"/>
      <c r="H75" s="16"/>
      <c r="I75" s="209"/>
      <c r="J75" s="210"/>
      <c r="K75" s="209"/>
      <c r="L75" s="209"/>
      <c r="M75" s="209"/>
      <c r="N75" s="209"/>
      <c r="O75" s="51">
        <v>42441</v>
      </c>
      <c r="P75" s="297"/>
      <c r="Q75" s="298"/>
      <c r="R75" s="297"/>
      <c r="S75" s="298"/>
    </row>
    <row r="76" spans="1:19" ht="12.75">
      <c r="A76" s="10">
        <v>28</v>
      </c>
      <c r="B76" s="292"/>
      <c r="C76" s="212"/>
      <c r="D76" s="61"/>
      <c r="E76" s="61"/>
      <c r="F76" s="61"/>
      <c r="G76" s="10"/>
      <c r="H76" s="16"/>
      <c r="I76" s="209"/>
      <c r="J76" s="210"/>
      <c r="K76" s="209"/>
      <c r="L76" s="209"/>
      <c r="M76" s="209"/>
      <c r="N76" s="209"/>
      <c r="O76" s="51">
        <v>42441</v>
      </c>
      <c r="P76" s="297"/>
      <c r="Q76" s="298"/>
      <c r="R76" s="297"/>
      <c r="S76" s="298"/>
    </row>
    <row r="77" spans="1:19" ht="12.75">
      <c r="A77" s="10">
        <v>29</v>
      </c>
      <c r="B77" s="292"/>
      <c r="C77" s="212"/>
      <c r="D77" s="61"/>
      <c r="E77" s="61"/>
      <c r="F77" s="61"/>
      <c r="G77" s="10"/>
      <c r="H77" s="16"/>
      <c r="I77" s="209"/>
      <c r="J77" s="210"/>
      <c r="K77" s="209"/>
      <c r="L77" s="209"/>
      <c r="M77" s="209"/>
      <c r="N77" s="209"/>
      <c r="O77" s="51">
        <v>42441</v>
      </c>
      <c r="P77" s="297"/>
      <c r="Q77" s="298"/>
      <c r="R77" s="297"/>
      <c r="S77" s="298"/>
    </row>
    <row r="78" spans="1:19" ht="12.75">
      <c r="A78" s="10">
        <v>30</v>
      </c>
      <c r="B78" s="292"/>
      <c r="C78" s="212"/>
      <c r="D78" s="61"/>
      <c r="E78" s="61"/>
      <c r="F78" s="61"/>
      <c r="G78" s="10"/>
      <c r="H78" s="16"/>
      <c r="I78" s="209"/>
      <c r="J78" s="210"/>
      <c r="K78" s="209"/>
      <c r="L78" s="209"/>
      <c r="M78" s="209"/>
      <c r="N78" s="209"/>
      <c r="O78" s="51">
        <v>42441</v>
      </c>
      <c r="P78" s="297"/>
      <c r="Q78" s="298"/>
      <c r="R78" s="297"/>
      <c r="S78" s="298"/>
    </row>
    <row r="79" spans="1:19" ht="12.75">
      <c r="A79" s="10">
        <v>31</v>
      </c>
      <c r="B79" s="292"/>
      <c r="C79" s="299"/>
      <c r="D79" s="240"/>
      <c r="E79" s="300"/>
      <c r="F79" s="240"/>
      <c r="G79" s="10"/>
      <c r="H79" s="16"/>
      <c r="I79" s="209"/>
      <c r="J79" s="210"/>
      <c r="K79" s="209"/>
      <c r="L79" s="209"/>
      <c r="M79" s="209"/>
      <c r="N79" s="209"/>
      <c r="O79" s="51">
        <v>42441</v>
      </c>
      <c r="P79" s="297"/>
      <c r="Q79" s="298"/>
      <c r="R79" s="297"/>
      <c r="S79" s="298"/>
    </row>
    <row r="80" spans="1:19" ht="12.75">
      <c r="A80" s="10">
        <v>32</v>
      </c>
      <c r="B80" s="292"/>
      <c r="C80" s="299"/>
      <c r="D80" s="168"/>
      <c r="E80" s="53"/>
      <c r="F80" s="23"/>
      <c r="G80" s="10"/>
      <c r="H80" s="16"/>
      <c r="I80" s="209"/>
      <c r="J80" s="210"/>
      <c r="K80" s="209"/>
      <c r="L80" s="209"/>
      <c r="M80" s="209"/>
      <c r="N80" s="209"/>
      <c r="O80" s="51">
        <v>42441</v>
      </c>
      <c r="P80" s="297"/>
      <c r="Q80" s="298"/>
      <c r="R80" s="297"/>
      <c r="S80" s="298"/>
    </row>
    <row r="81" spans="1:19" ht="12.75">
      <c r="A81" s="10">
        <v>33</v>
      </c>
      <c r="B81" s="292"/>
      <c r="C81" s="299"/>
      <c r="D81" s="168"/>
      <c r="E81" s="53"/>
      <c r="F81" s="23"/>
      <c r="G81" s="10"/>
      <c r="H81" s="16"/>
      <c r="I81" s="209"/>
      <c r="J81" s="210"/>
      <c r="K81" s="209"/>
      <c r="L81" s="209"/>
      <c r="M81" s="209"/>
      <c r="N81" s="209"/>
      <c r="O81" s="51">
        <v>42441</v>
      </c>
      <c r="P81" s="297"/>
      <c r="Q81" s="298"/>
      <c r="R81" s="297"/>
      <c r="S81" s="298"/>
    </row>
    <row r="82" spans="1:19" ht="12.75">
      <c r="A82" s="10">
        <v>34</v>
      </c>
      <c r="B82" s="292"/>
      <c r="C82" s="212"/>
      <c r="D82" s="61"/>
      <c r="E82" s="61"/>
      <c r="F82" s="61"/>
      <c r="G82" s="10"/>
      <c r="H82" s="16"/>
      <c r="I82" s="209"/>
      <c r="J82" s="210"/>
      <c r="K82" s="209"/>
      <c r="L82" s="209"/>
      <c r="M82" s="209"/>
      <c r="N82" s="209"/>
      <c r="O82" s="51">
        <v>42441</v>
      </c>
      <c r="P82" s="297"/>
      <c r="Q82" s="298"/>
      <c r="R82" s="297"/>
      <c r="S82" s="298"/>
    </row>
    <row r="83" spans="1:15" ht="12.75">
      <c r="A83" s="10">
        <v>35</v>
      </c>
      <c r="B83" s="292"/>
      <c r="C83" s="212"/>
      <c r="D83" s="61"/>
      <c r="E83" s="61"/>
      <c r="F83" s="61"/>
      <c r="G83" s="10"/>
      <c r="H83" s="16"/>
      <c r="I83" s="209"/>
      <c r="J83" s="210"/>
      <c r="K83" s="209"/>
      <c r="L83" s="209"/>
      <c r="M83" s="209"/>
      <c r="N83" s="209"/>
      <c r="O83" s="51">
        <v>42441</v>
      </c>
    </row>
    <row r="84" spans="1:15" ht="12.75">
      <c r="A84" s="10">
        <v>36</v>
      </c>
      <c r="B84" s="292"/>
      <c r="C84" s="212"/>
      <c r="D84" s="61"/>
      <c r="E84" s="61"/>
      <c r="F84" s="61"/>
      <c r="G84" s="10"/>
      <c r="H84" s="16"/>
      <c r="I84" s="209"/>
      <c r="J84" s="210"/>
      <c r="K84" s="209"/>
      <c r="L84" s="209"/>
      <c r="M84" s="209"/>
      <c r="N84" s="209"/>
      <c r="O84" s="51">
        <v>42441</v>
      </c>
    </row>
    <row r="85" spans="1:15" ht="12.75">
      <c r="A85" s="10">
        <v>37</v>
      </c>
      <c r="B85" s="292"/>
      <c r="C85" s="212"/>
      <c r="D85" s="61"/>
      <c r="E85" s="61"/>
      <c r="F85" s="61"/>
      <c r="G85" s="10"/>
      <c r="H85" s="16"/>
      <c r="I85" s="209"/>
      <c r="J85" s="210"/>
      <c r="K85" s="209"/>
      <c r="L85" s="209"/>
      <c r="M85" s="209"/>
      <c r="N85" s="209"/>
      <c r="O85" s="51">
        <v>42441</v>
      </c>
    </row>
    <row r="86" spans="1:15" ht="12.75">
      <c r="A86" s="10">
        <v>38</v>
      </c>
      <c r="B86" s="292"/>
      <c r="C86" s="212"/>
      <c r="D86" s="61"/>
      <c r="E86" s="61"/>
      <c r="F86" s="61"/>
      <c r="G86" s="10"/>
      <c r="H86" s="16"/>
      <c r="I86" s="209"/>
      <c r="J86" s="210"/>
      <c r="K86" s="209"/>
      <c r="L86" s="209"/>
      <c r="M86" s="209"/>
      <c r="N86" s="209"/>
      <c r="O86" s="51">
        <v>42441</v>
      </c>
    </row>
  </sheetData>
  <sheetProtection/>
  <mergeCells count="2">
    <mergeCell ref="A4:J4"/>
    <mergeCell ref="A47:J47"/>
  </mergeCells>
  <printOptions/>
  <pageMargins left="0.34" right="0.15748031496062992" top="0.35433070866141736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S82"/>
  <sheetViews>
    <sheetView zoomScalePageLayoutView="0" workbookViewId="0" topLeftCell="A45">
      <selection activeCell="I56" sqref="I56"/>
    </sheetView>
  </sheetViews>
  <sheetFormatPr defaultColWidth="9.00390625" defaultRowHeight="12.75"/>
  <cols>
    <col min="1" max="1" width="3.375" style="0" customWidth="1"/>
    <col min="2" max="2" width="3.125" style="0" customWidth="1"/>
    <col min="3" max="3" width="5.75390625" style="0" customWidth="1"/>
    <col min="4" max="4" width="18.75390625" style="0" customWidth="1"/>
    <col min="5" max="5" width="9.875" style="0" customWidth="1"/>
    <col min="6" max="6" width="24.625" style="0" bestFit="1" customWidth="1"/>
    <col min="7" max="7" width="4.75390625" style="0" customWidth="1"/>
    <col min="8" max="8" width="6.75390625" style="0" customWidth="1"/>
    <col min="9" max="9" width="6.875" style="0" customWidth="1"/>
    <col min="10" max="10" width="8.375" style="0" customWidth="1"/>
    <col min="15" max="15" width="10.125" style="0" bestFit="1" customWidth="1"/>
    <col min="16" max="16" width="7.625" style="0" bestFit="1" customWidth="1"/>
    <col min="17" max="17" width="6.625" style="0" bestFit="1" customWidth="1"/>
    <col min="18" max="18" width="7.625" style="0" bestFit="1" customWidth="1"/>
    <col min="19" max="19" width="6.625" style="0" bestFit="1" customWidth="1"/>
  </cols>
  <sheetData>
    <row r="1" spans="1:19" ht="12.75">
      <c r="A1" s="4" t="s">
        <v>64</v>
      </c>
      <c r="B1" s="6"/>
      <c r="C1" s="192"/>
      <c r="D1" s="193"/>
      <c r="E1" s="193"/>
      <c r="F1" s="193"/>
      <c r="G1" s="5"/>
      <c r="H1" s="6" t="s">
        <v>202</v>
      </c>
      <c r="I1" s="194"/>
      <c r="J1" s="195"/>
      <c r="K1" s="195"/>
      <c r="L1" s="195"/>
      <c r="M1" s="195"/>
      <c r="N1" s="195"/>
      <c r="O1" s="196"/>
      <c r="P1" s="119" t="s">
        <v>467</v>
      </c>
      <c r="Q1" s="120" t="s">
        <v>180</v>
      </c>
      <c r="R1" s="119" t="s">
        <v>467</v>
      </c>
      <c r="S1" s="120" t="s">
        <v>180</v>
      </c>
    </row>
    <row r="2" spans="1:19" ht="12.75">
      <c r="A2" s="7" t="s">
        <v>534</v>
      </c>
      <c r="B2" s="12"/>
      <c r="C2" s="111"/>
      <c r="D2" s="39"/>
      <c r="E2" s="197"/>
      <c r="F2" s="197"/>
      <c r="G2" s="8"/>
      <c r="H2" s="12" t="s">
        <v>0</v>
      </c>
      <c r="I2" s="198"/>
      <c r="J2" s="199"/>
      <c r="K2" s="199"/>
      <c r="L2" s="199"/>
      <c r="M2" s="200"/>
      <c r="N2" s="199"/>
      <c r="O2" s="201"/>
      <c r="P2" s="359">
        <v>35</v>
      </c>
      <c r="Q2" s="125">
        <v>1.03</v>
      </c>
      <c r="R2" s="359">
        <v>35</v>
      </c>
      <c r="S2" s="125">
        <v>1.0942</v>
      </c>
    </row>
    <row r="3" spans="1:19" ht="12.75">
      <c r="A3" s="9" t="s">
        <v>193</v>
      </c>
      <c r="B3" s="1"/>
      <c r="C3" s="202"/>
      <c r="D3" s="203"/>
      <c r="E3" s="203"/>
      <c r="F3" s="203"/>
      <c r="G3" s="3"/>
      <c r="H3" s="1"/>
      <c r="I3" s="204"/>
      <c r="J3" s="205"/>
      <c r="K3" s="205"/>
      <c r="L3" s="205"/>
      <c r="M3" s="205"/>
      <c r="N3" s="205"/>
      <c r="O3" s="206"/>
      <c r="P3" s="148">
        <v>36</v>
      </c>
      <c r="Q3" s="149">
        <v>1.049</v>
      </c>
      <c r="R3" s="148">
        <v>36</v>
      </c>
      <c r="S3" s="149">
        <v>1.1106</v>
      </c>
    </row>
    <row r="4" spans="1:19" ht="18">
      <c r="A4" s="466" t="s">
        <v>203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50"/>
      <c r="P4" s="148">
        <v>37</v>
      </c>
      <c r="Q4" s="149">
        <v>1.0681</v>
      </c>
      <c r="R4" s="148">
        <v>37</v>
      </c>
      <c r="S4" s="149">
        <v>1.127</v>
      </c>
    </row>
    <row r="5" spans="1:19" ht="12.75">
      <c r="A5" s="10" t="s">
        <v>198</v>
      </c>
      <c r="B5" s="10" t="s">
        <v>29</v>
      </c>
      <c r="C5" s="207" t="s">
        <v>30</v>
      </c>
      <c r="D5" s="13" t="s">
        <v>3</v>
      </c>
      <c r="E5" s="13" t="s">
        <v>4</v>
      </c>
      <c r="F5" s="13" t="s">
        <v>5</v>
      </c>
      <c r="G5" s="13" t="s">
        <v>1</v>
      </c>
      <c r="H5" s="13" t="s">
        <v>7</v>
      </c>
      <c r="I5" s="13" t="s">
        <v>28</v>
      </c>
      <c r="J5" s="14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1.0871</v>
      </c>
      <c r="R5" s="148">
        <v>38</v>
      </c>
      <c r="S5" s="149">
        <v>1.1435</v>
      </c>
    </row>
    <row r="6" spans="1:19" ht="12.75">
      <c r="A6" s="10"/>
      <c r="B6" s="10"/>
      <c r="C6" s="219"/>
      <c r="D6" s="155" t="s">
        <v>428</v>
      </c>
      <c r="E6" s="156" t="s">
        <v>429</v>
      </c>
      <c r="F6" s="221" t="s">
        <v>425</v>
      </c>
      <c r="G6" s="10">
        <f aca="true" t="shared" si="0" ref="G6:G22">TRUNC((O6-E6)/365.25)</f>
        <v>52</v>
      </c>
      <c r="H6" s="16">
        <v>49.93</v>
      </c>
      <c r="I6" s="209">
        <f aca="true" t="shared" si="1" ref="I6:I22">FLOOR(H6*(VLOOKUP(G6,$P$2:$Q$67,2,0)),0.01)</f>
        <v>61.79</v>
      </c>
      <c r="J6" s="31" t="str">
        <f aca="true" t="shared" si="2" ref="J6:J22">IF(G6&lt;50,"7.26kg",IF(G6&lt;60,"6kg",IF(G6&lt;70,"5kg",IF(G6&lt;80,"4kg","3kg"))))</f>
        <v>6kg</v>
      </c>
      <c r="K6" s="211"/>
      <c r="L6" s="209"/>
      <c r="M6" s="209"/>
      <c r="N6" s="209"/>
      <c r="O6" s="51">
        <v>42441</v>
      </c>
      <c r="P6" s="148">
        <v>39</v>
      </c>
      <c r="Q6" s="149">
        <v>1.1062</v>
      </c>
      <c r="R6" s="148">
        <v>39</v>
      </c>
      <c r="S6" s="149">
        <v>1.1599</v>
      </c>
    </row>
    <row r="7" spans="1:19" ht="12.75">
      <c r="A7" s="10"/>
      <c r="B7" s="10"/>
      <c r="C7" s="219"/>
      <c r="D7" s="222" t="s">
        <v>524</v>
      </c>
      <c r="E7" s="156">
        <v>24768</v>
      </c>
      <c r="F7" s="221" t="s">
        <v>449</v>
      </c>
      <c r="G7" s="10">
        <f t="shared" si="0"/>
        <v>48</v>
      </c>
      <c r="H7" s="16">
        <v>45.94</v>
      </c>
      <c r="I7" s="209">
        <f t="shared" si="1"/>
        <v>60.82</v>
      </c>
      <c r="J7" s="31" t="str">
        <f t="shared" si="2"/>
        <v>7.26kg</v>
      </c>
      <c r="K7" s="211"/>
      <c r="L7" s="209"/>
      <c r="M7" s="209"/>
      <c r="N7" s="209"/>
      <c r="O7" s="51">
        <v>42441</v>
      </c>
      <c r="P7" s="359">
        <v>40</v>
      </c>
      <c r="Q7" s="125">
        <v>1.1252</v>
      </c>
      <c r="R7" s="359">
        <v>40</v>
      </c>
      <c r="S7" s="125">
        <v>1.1763</v>
      </c>
    </row>
    <row r="8" spans="1:19" ht="12.75">
      <c r="A8" s="10"/>
      <c r="B8" s="10"/>
      <c r="C8" s="250"/>
      <c r="D8" s="155" t="s">
        <v>204</v>
      </c>
      <c r="E8" s="156" t="s">
        <v>324</v>
      </c>
      <c r="F8" s="155" t="s">
        <v>77</v>
      </c>
      <c r="G8" s="10">
        <f t="shared" si="0"/>
        <v>85</v>
      </c>
      <c r="H8" s="16">
        <v>26.6</v>
      </c>
      <c r="I8" s="209">
        <f t="shared" si="1"/>
        <v>59.08</v>
      </c>
      <c r="J8" s="31" t="str">
        <f t="shared" si="2"/>
        <v>3kg</v>
      </c>
      <c r="K8" s="211"/>
      <c r="L8" s="209"/>
      <c r="M8" s="209"/>
      <c r="N8" s="209"/>
      <c r="O8" s="51">
        <v>42441</v>
      </c>
      <c r="P8" s="148">
        <v>41</v>
      </c>
      <c r="Q8" s="149">
        <v>1.1481</v>
      </c>
      <c r="R8" s="148">
        <v>41</v>
      </c>
      <c r="S8" s="149">
        <v>1.1954</v>
      </c>
    </row>
    <row r="9" spans="1:19" ht="12.75">
      <c r="A9" s="10"/>
      <c r="B9" s="10"/>
      <c r="C9" s="15"/>
      <c r="D9" s="155" t="s">
        <v>334</v>
      </c>
      <c r="E9" s="156" t="s">
        <v>335</v>
      </c>
      <c r="F9" s="155" t="s">
        <v>336</v>
      </c>
      <c r="G9" s="10">
        <f t="shared" si="0"/>
        <v>82</v>
      </c>
      <c r="H9" s="16">
        <v>29.05</v>
      </c>
      <c r="I9" s="209">
        <f t="shared" si="1"/>
        <v>58.32</v>
      </c>
      <c r="J9" s="31" t="str">
        <f t="shared" si="2"/>
        <v>3kg</v>
      </c>
      <c r="K9" s="211"/>
      <c r="L9" s="209"/>
      <c r="M9" s="209"/>
      <c r="N9" s="209"/>
      <c r="O9" s="51">
        <v>42441</v>
      </c>
      <c r="P9" s="148">
        <v>42</v>
      </c>
      <c r="Q9" s="149">
        <v>1.171</v>
      </c>
      <c r="R9" s="148">
        <v>42</v>
      </c>
      <c r="S9" s="149">
        <v>1.2145</v>
      </c>
    </row>
    <row r="10" spans="1:19" ht="12.75">
      <c r="A10" s="10"/>
      <c r="B10" s="10"/>
      <c r="C10" s="15"/>
      <c r="D10" s="155" t="s">
        <v>199</v>
      </c>
      <c r="E10" s="156" t="s">
        <v>331</v>
      </c>
      <c r="F10" s="222" t="s">
        <v>332</v>
      </c>
      <c r="G10" s="10">
        <f t="shared" si="0"/>
        <v>52</v>
      </c>
      <c r="H10" s="16">
        <v>45.02</v>
      </c>
      <c r="I10" s="209">
        <f t="shared" si="1"/>
        <v>55.71</v>
      </c>
      <c r="J10" s="31" t="str">
        <f t="shared" si="2"/>
        <v>6kg</v>
      </c>
      <c r="K10" s="211"/>
      <c r="L10" s="209"/>
      <c r="M10" s="209"/>
      <c r="N10" s="209"/>
      <c r="O10" s="51">
        <v>42441</v>
      </c>
      <c r="P10" s="148">
        <v>43</v>
      </c>
      <c r="Q10" s="149">
        <v>1.1939</v>
      </c>
      <c r="R10" s="148">
        <v>43</v>
      </c>
      <c r="S10" s="149">
        <v>1.2335</v>
      </c>
    </row>
    <row r="11" spans="1:19" ht="12.75">
      <c r="A11" s="10"/>
      <c r="B11" s="10"/>
      <c r="C11" s="15"/>
      <c r="D11" s="155" t="s">
        <v>339</v>
      </c>
      <c r="E11" s="156">
        <v>15026</v>
      </c>
      <c r="F11" s="221" t="s">
        <v>332</v>
      </c>
      <c r="G11" s="10">
        <f t="shared" si="0"/>
        <v>75</v>
      </c>
      <c r="H11" s="16">
        <v>31.83</v>
      </c>
      <c r="I11" s="209">
        <f t="shared" si="1"/>
        <v>52.480000000000004</v>
      </c>
      <c r="J11" s="31" t="str">
        <f t="shared" si="2"/>
        <v>4kg</v>
      </c>
      <c r="K11" s="211"/>
      <c r="L11" s="209"/>
      <c r="M11" s="209"/>
      <c r="N11" s="209"/>
      <c r="O11" s="51">
        <v>42441</v>
      </c>
      <c r="P11" s="148">
        <v>44</v>
      </c>
      <c r="Q11" s="149">
        <v>1.2168</v>
      </c>
      <c r="R11" s="148">
        <v>44</v>
      </c>
      <c r="S11" s="149">
        <v>1.2526</v>
      </c>
    </row>
    <row r="12" spans="1:19" ht="12.75">
      <c r="A12" s="10"/>
      <c r="B12" s="10"/>
      <c r="C12" s="250"/>
      <c r="D12" s="155" t="s">
        <v>536</v>
      </c>
      <c r="E12" s="156">
        <v>22777</v>
      </c>
      <c r="F12" s="222" t="s">
        <v>537</v>
      </c>
      <c r="G12" s="10">
        <f t="shared" si="0"/>
        <v>53</v>
      </c>
      <c r="H12" s="16">
        <v>41.49</v>
      </c>
      <c r="I12" s="209">
        <f t="shared" si="1"/>
        <v>52.410000000000004</v>
      </c>
      <c r="J12" s="31" t="str">
        <f t="shared" si="2"/>
        <v>6kg</v>
      </c>
      <c r="K12" s="211"/>
      <c r="L12" s="209"/>
      <c r="M12" s="209"/>
      <c r="N12" s="209"/>
      <c r="O12" s="51">
        <v>42441</v>
      </c>
      <c r="P12" s="359">
        <v>45</v>
      </c>
      <c r="Q12" s="125">
        <v>1.2397</v>
      </c>
      <c r="R12" s="359">
        <v>45</v>
      </c>
      <c r="S12" s="125">
        <v>1.2717</v>
      </c>
    </row>
    <row r="13" spans="1:19" ht="12.75">
      <c r="A13" s="10"/>
      <c r="B13" s="10"/>
      <c r="C13" s="15"/>
      <c r="D13" s="155" t="s">
        <v>101</v>
      </c>
      <c r="E13" s="156" t="s">
        <v>227</v>
      </c>
      <c r="F13" s="155" t="s">
        <v>102</v>
      </c>
      <c r="G13" s="10">
        <f t="shared" si="0"/>
        <v>67</v>
      </c>
      <c r="H13" s="191">
        <v>33.39</v>
      </c>
      <c r="I13" s="209">
        <f t="shared" si="1"/>
        <v>51.61</v>
      </c>
      <c r="J13" s="31" t="str">
        <f t="shared" si="2"/>
        <v>5kg</v>
      </c>
      <c r="K13" s="211"/>
      <c r="L13" s="209"/>
      <c r="M13" s="209"/>
      <c r="N13" s="209"/>
      <c r="O13" s="51">
        <v>42441</v>
      </c>
      <c r="P13" s="148">
        <v>46</v>
      </c>
      <c r="Q13" s="149">
        <v>1.2678</v>
      </c>
      <c r="R13" s="148">
        <v>46</v>
      </c>
      <c r="S13" s="149">
        <v>1.2942</v>
      </c>
    </row>
    <row r="14" spans="1:19" ht="12.75">
      <c r="A14" s="10"/>
      <c r="B14" s="10"/>
      <c r="C14" s="15"/>
      <c r="D14" s="397" t="s">
        <v>480</v>
      </c>
      <c r="E14" s="394">
        <v>17931</v>
      </c>
      <c r="F14" s="397" t="s">
        <v>417</v>
      </c>
      <c r="G14" s="10">
        <f t="shared" si="0"/>
        <v>67</v>
      </c>
      <c r="H14" s="16">
        <v>32.7</v>
      </c>
      <c r="I14" s="209">
        <f t="shared" si="1"/>
        <v>50.54</v>
      </c>
      <c r="J14" s="31" t="str">
        <f t="shared" si="2"/>
        <v>5kg</v>
      </c>
      <c r="K14" s="211"/>
      <c r="L14" s="209"/>
      <c r="M14" s="209"/>
      <c r="N14" s="209"/>
      <c r="O14" s="51">
        <v>42441</v>
      </c>
      <c r="P14" s="148">
        <v>47</v>
      </c>
      <c r="Q14" s="149">
        <v>1.2959</v>
      </c>
      <c r="R14" s="148">
        <v>47</v>
      </c>
      <c r="S14" s="149">
        <v>1.3166</v>
      </c>
    </row>
    <row r="15" spans="1:19" ht="12.75">
      <c r="A15" s="10"/>
      <c r="B15" s="10"/>
      <c r="C15" s="15"/>
      <c r="D15" s="405" t="s">
        <v>594</v>
      </c>
      <c r="E15" s="156">
        <v>29615</v>
      </c>
      <c r="F15" s="221" t="s">
        <v>595</v>
      </c>
      <c r="G15" s="10">
        <f t="shared" si="0"/>
        <v>35</v>
      </c>
      <c r="H15" s="16">
        <v>48.77</v>
      </c>
      <c r="I15" s="209">
        <f t="shared" si="1"/>
        <v>50.230000000000004</v>
      </c>
      <c r="J15" s="31" t="str">
        <f t="shared" si="2"/>
        <v>7.26kg</v>
      </c>
      <c r="K15" s="211"/>
      <c r="L15" s="209"/>
      <c r="M15" s="209"/>
      <c r="N15" s="209"/>
      <c r="O15" s="51">
        <v>42441</v>
      </c>
      <c r="P15" s="148">
        <v>48</v>
      </c>
      <c r="Q15" s="149">
        <v>1.324</v>
      </c>
      <c r="R15" s="148">
        <v>48</v>
      </c>
      <c r="S15" s="149">
        <v>1.3391</v>
      </c>
    </row>
    <row r="16" spans="1:19" ht="12.75">
      <c r="A16" s="10"/>
      <c r="B16" s="10"/>
      <c r="C16" s="15"/>
      <c r="D16" s="222" t="s">
        <v>444</v>
      </c>
      <c r="E16" s="398" t="s">
        <v>445</v>
      </c>
      <c r="F16" s="222" t="s">
        <v>390</v>
      </c>
      <c r="G16" s="10">
        <f t="shared" si="0"/>
        <v>72</v>
      </c>
      <c r="H16" s="16">
        <v>32.12</v>
      </c>
      <c r="I16" s="209">
        <f t="shared" si="1"/>
        <v>49.17</v>
      </c>
      <c r="J16" s="31" t="str">
        <f t="shared" si="2"/>
        <v>4kg</v>
      </c>
      <c r="K16" s="211"/>
      <c r="L16" s="209"/>
      <c r="M16" s="209"/>
      <c r="N16" s="209"/>
      <c r="O16" s="51">
        <v>42441</v>
      </c>
      <c r="P16" s="148">
        <v>49</v>
      </c>
      <c r="Q16" s="149">
        <v>1.3521</v>
      </c>
      <c r="R16" s="148">
        <v>49</v>
      </c>
      <c r="S16" s="149">
        <v>1.3615</v>
      </c>
    </row>
    <row r="17" spans="1:19" ht="12.75">
      <c r="A17" s="10"/>
      <c r="B17" s="10"/>
      <c r="C17" s="219"/>
      <c r="D17" s="155" t="s">
        <v>453</v>
      </c>
      <c r="E17" s="156">
        <v>27889</v>
      </c>
      <c r="F17" s="155" t="s">
        <v>79</v>
      </c>
      <c r="G17" s="10">
        <f t="shared" si="0"/>
        <v>39</v>
      </c>
      <c r="H17" s="16">
        <v>43.53</v>
      </c>
      <c r="I17" s="209">
        <f t="shared" si="1"/>
        <v>48.15</v>
      </c>
      <c r="J17" s="31" t="str">
        <f t="shared" si="2"/>
        <v>7.26kg</v>
      </c>
      <c r="K17" s="211"/>
      <c r="L17" s="209"/>
      <c r="M17" s="209"/>
      <c r="N17" s="209"/>
      <c r="O17" s="51">
        <v>42441</v>
      </c>
      <c r="P17" s="359">
        <v>50</v>
      </c>
      <c r="Q17" s="125">
        <v>1.1864</v>
      </c>
      <c r="R17" s="359">
        <v>50</v>
      </c>
      <c r="S17" s="125">
        <v>1.2838</v>
      </c>
    </row>
    <row r="18" spans="1:19" ht="12.75">
      <c r="A18" s="10"/>
      <c r="B18" s="10"/>
      <c r="C18" s="15"/>
      <c r="D18" s="155" t="s">
        <v>369</v>
      </c>
      <c r="E18" s="156">
        <v>24709</v>
      </c>
      <c r="F18" s="155" t="s">
        <v>71</v>
      </c>
      <c r="G18" s="10">
        <f t="shared" si="0"/>
        <v>48</v>
      </c>
      <c r="H18" s="16">
        <v>36.01</v>
      </c>
      <c r="I18" s="209">
        <f t="shared" si="1"/>
        <v>47.67</v>
      </c>
      <c r="J18" s="31" t="str">
        <f t="shared" si="2"/>
        <v>7.26kg</v>
      </c>
      <c r="K18" s="211"/>
      <c r="L18" s="209"/>
      <c r="M18" s="209"/>
      <c r="N18" s="209"/>
      <c r="O18" s="51">
        <v>42441</v>
      </c>
      <c r="P18" s="148">
        <v>51</v>
      </c>
      <c r="Q18" s="149">
        <v>1.212</v>
      </c>
      <c r="R18" s="148">
        <v>51</v>
      </c>
      <c r="S18" s="149">
        <v>1.3067</v>
      </c>
    </row>
    <row r="19" spans="1:19" ht="12.75">
      <c r="A19" s="10"/>
      <c r="B19" s="10"/>
      <c r="C19" s="219"/>
      <c r="D19" s="155" t="s">
        <v>170</v>
      </c>
      <c r="E19" s="156" t="s">
        <v>329</v>
      </c>
      <c r="F19" s="221" t="s">
        <v>71</v>
      </c>
      <c r="G19" s="10">
        <f t="shared" si="0"/>
        <v>42</v>
      </c>
      <c r="H19" s="16">
        <v>39.84</v>
      </c>
      <c r="I19" s="209">
        <f t="shared" si="1"/>
        <v>46.65</v>
      </c>
      <c r="J19" s="31" t="str">
        <f t="shared" si="2"/>
        <v>7.26kg</v>
      </c>
      <c r="K19" s="211"/>
      <c r="L19" s="209"/>
      <c r="M19" s="209"/>
      <c r="N19" s="209"/>
      <c r="O19" s="51">
        <v>42441</v>
      </c>
      <c r="P19" s="148">
        <v>52</v>
      </c>
      <c r="Q19" s="149">
        <v>1.2376</v>
      </c>
      <c r="R19" s="148">
        <v>52</v>
      </c>
      <c r="S19" s="149">
        <v>1.3296</v>
      </c>
    </row>
    <row r="20" spans="1:19" ht="12.75">
      <c r="A20" s="10"/>
      <c r="B20" s="10"/>
      <c r="C20" s="219"/>
      <c r="D20" s="222" t="s">
        <v>516</v>
      </c>
      <c r="E20" s="156">
        <v>19888</v>
      </c>
      <c r="F20" s="221" t="s">
        <v>517</v>
      </c>
      <c r="G20" s="190">
        <f t="shared" si="0"/>
        <v>61</v>
      </c>
      <c r="H20" s="16">
        <v>31.84</v>
      </c>
      <c r="I20" s="209">
        <f t="shared" si="1"/>
        <v>42.65</v>
      </c>
      <c r="J20" s="31" t="str">
        <f t="shared" si="2"/>
        <v>5kg</v>
      </c>
      <c r="K20" s="211"/>
      <c r="L20" s="209"/>
      <c r="M20" s="209"/>
      <c r="N20" s="209"/>
      <c r="O20" s="51">
        <v>42441</v>
      </c>
      <c r="P20" s="148">
        <v>53</v>
      </c>
      <c r="Q20" s="149">
        <v>1.2633</v>
      </c>
      <c r="R20" s="148">
        <v>53</v>
      </c>
      <c r="S20" s="149">
        <v>1.3526</v>
      </c>
    </row>
    <row r="21" spans="1:19" ht="12.75">
      <c r="A21" s="10"/>
      <c r="B21" s="10"/>
      <c r="C21" s="219"/>
      <c r="D21" s="155" t="s">
        <v>544</v>
      </c>
      <c r="E21" s="156" t="s">
        <v>545</v>
      </c>
      <c r="F21" s="155" t="s">
        <v>546</v>
      </c>
      <c r="G21" s="10">
        <f t="shared" si="0"/>
        <v>65</v>
      </c>
      <c r="H21" s="16">
        <v>26.25</v>
      </c>
      <c r="I21" s="209">
        <f t="shared" si="1"/>
        <v>38.47</v>
      </c>
      <c r="J21" s="31" t="str">
        <f t="shared" si="2"/>
        <v>5kg</v>
      </c>
      <c r="K21" s="211"/>
      <c r="L21" s="209"/>
      <c r="M21" s="209"/>
      <c r="N21" s="209"/>
      <c r="O21" s="51">
        <v>42441</v>
      </c>
      <c r="P21" s="148">
        <v>54</v>
      </c>
      <c r="Q21" s="149">
        <v>1.2889</v>
      </c>
      <c r="R21" s="148">
        <v>54</v>
      </c>
      <c r="S21" s="149">
        <v>1.3755</v>
      </c>
    </row>
    <row r="22" spans="1:19" ht="12.75">
      <c r="A22" s="10"/>
      <c r="B22" s="10"/>
      <c r="C22" s="219"/>
      <c r="D22" s="155" t="s">
        <v>435</v>
      </c>
      <c r="E22" s="156" t="s">
        <v>436</v>
      </c>
      <c r="F22" s="222" t="s">
        <v>437</v>
      </c>
      <c r="G22" s="190">
        <f t="shared" si="0"/>
        <v>70</v>
      </c>
      <c r="H22" s="16">
        <v>22.74</v>
      </c>
      <c r="I22" s="209">
        <f t="shared" si="1"/>
        <v>33.02</v>
      </c>
      <c r="J22" s="31" t="str">
        <f t="shared" si="2"/>
        <v>4kg</v>
      </c>
      <c r="K22" s="211"/>
      <c r="L22" s="209"/>
      <c r="M22" s="209"/>
      <c r="N22" s="209"/>
      <c r="O22" s="51">
        <v>42441</v>
      </c>
      <c r="P22" s="359">
        <v>55</v>
      </c>
      <c r="Q22" s="125">
        <v>1.3145</v>
      </c>
      <c r="R22" s="359">
        <v>55</v>
      </c>
      <c r="S22" s="125">
        <v>1.3984</v>
      </c>
    </row>
    <row r="23" spans="1:19" ht="12.75">
      <c r="A23" s="10"/>
      <c r="B23" s="10"/>
      <c r="C23" s="219"/>
      <c r="D23" s="373"/>
      <c r="E23" s="374"/>
      <c r="F23" s="373"/>
      <c r="G23" s="10"/>
      <c r="H23" s="16"/>
      <c r="I23" s="209"/>
      <c r="J23" s="31"/>
      <c r="K23" s="211"/>
      <c r="L23" s="209"/>
      <c r="M23" s="209"/>
      <c r="N23" s="209"/>
      <c r="O23" s="51">
        <v>42441</v>
      </c>
      <c r="P23" s="148">
        <v>56</v>
      </c>
      <c r="Q23" s="149">
        <v>1.3463</v>
      </c>
      <c r="R23" s="148">
        <v>56</v>
      </c>
      <c r="S23" s="149">
        <v>1.4258</v>
      </c>
    </row>
    <row r="24" spans="1:19" ht="12.75">
      <c r="A24" s="10"/>
      <c r="B24" s="10"/>
      <c r="C24" s="219"/>
      <c r="D24" s="232"/>
      <c r="E24" s="233"/>
      <c r="F24" s="234"/>
      <c r="G24" s="10"/>
      <c r="H24" s="16"/>
      <c r="I24" s="209"/>
      <c r="J24" s="31"/>
      <c r="K24" s="211"/>
      <c r="L24" s="209"/>
      <c r="M24" s="209"/>
      <c r="N24" s="209"/>
      <c r="O24" s="51">
        <v>42441</v>
      </c>
      <c r="P24" s="148">
        <v>57</v>
      </c>
      <c r="Q24" s="149">
        <v>1.3781</v>
      </c>
      <c r="R24" s="148">
        <v>57</v>
      </c>
      <c r="S24" s="149">
        <v>1.4532</v>
      </c>
    </row>
    <row r="25" spans="1:19" ht="12.75">
      <c r="A25" s="10"/>
      <c r="B25" s="10"/>
      <c r="C25" s="219"/>
      <c r="D25" s="232"/>
      <c r="E25" s="233"/>
      <c r="F25" s="238"/>
      <c r="G25" s="10"/>
      <c r="H25" s="191"/>
      <c r="I25" s="209"/>
      <c r="J25" s="31"/>
      <c r="K25" s="211"/>
      <c r="L25" s="209"/>
      <c r="M25" s="209"/>
      <c r="N25" s="209"/>
      <c r="O25" s="51">
        <v>42441</v>
      </c>
      <c r="P25" s="148">
        <v>58</v>
      </c>
      <c r="Q25" s="149">
        <v>1.41</v>
      </c>
      <c r="R25" s="148">
        <v>58</v>
      </c>
      <c r="S25" s="149">
        <v>1.4805</v>
      </c>
    </row>
    <row r="26" spans="1:19" ht="12.75">
      <c r="A26" s="10"/>
      <c r="B26" s="10"/>
      <c r="C26" s="250"/>
      <c r="D26" s="232"/>
      <c r="E26" s="233"/>
      <c r="F26" s="232"/>
      <c r="G26" s="10"/>
      <c r="H26" s="16"/>
      <c r="I26" s="209"/>
      <c r="J26" s="31"/>
      <c r="K26" s="211"/>
      <c r="L26" s="209"/>
      <c r="M26" s="209"/>
      <c r="N26" s="209"/>
      <c r="O26" s="51">
        <v>42441</v>
      </c>
      <c r="P26" s="148">
        <v>59</v>
      </c>
      <c r="Q26" s="149">
        <v>1.4418</v>
      </c>
      <c r="R26" s="148">
        <v>59</v>
      </c>
      <c r="S26" s="149">
        <v>1.5079</v>
      </c>
    </row>
    <row r="27" spans="1:19" ht="12.75">
      <c r="A27" s="10"/>
      <c r="B27" s="10"/>
      <c r="C27" s="219"/>
      <c r="D27" s="232"/>
      <c r="E27" s="233"/>
      <c r="F27" s="238"/>
      <c r="G27" s="10"/>
      <c r="H27" s="16"/>
      <c r="I27" s="209"/>
      <c r="J27" s="31"/>
      <c r="K27" s="211"/>
      <c r="L27" s="209"/>
      <c r="M27" s="209"/>
      <c r="N27" s="209"/>
      <c r="O27" s="51">
        <v>42441</v>
      </c>
      <c r="P27" s="359">
        <v>60</v>
      </c>
      <c r="Q27" s="125">
        <v>1.3082</v>
      </c>
      <c r="R27" s="359">
        <v>60</v>
      </c>
      <c r="S27" s="125">
        <v>1.5353</v>
      </c>
    </row>
    <row r="28" spans="1:19" ht="12.75">
      <c r="A28" s="10"/>
      <c r="B28" s="10"/>
      <c r="C28" s="306"/>
      <c r="D28" s="232"/>
      <c r="E28" s="233"/>
      <c r="F28" s="234"/>
      <c r="G28" s="10"/>
      <c r="H28" s="16"/>
      <c r="I28" s="209"/>
      <c r="J28" s="31"/>
      <c r="K28" s="211"/>
      <c r="L28" s="209"/>
      <c r="M28" s="209"/>
      <c r="N28" s="209"/>
      <c r="O28" s="51">
        <v>42441</v>
      </c>
      <c r="P28" s="148">
        <v>61</v>
      </c>
      <c r="Q28" s="149">
        <v>1.3397</v>
      </c>
      <c r="R28" s="148">
        <v>61</v>
      </c>
      <c r="S28" s="149">
        <v>1.569</v>
      </c>
    </row>
    <row r="29" spans="1:19" ht="12.75">
      <c r="A29" s="10"/>
      <c r="B29" s="10"/>
      <c r="C29" s="15"/>
      <c r="D29" s="232"/>
      <c r="E29" s="233"/>
      <c r="F29" s="232"/>
      <c r="G29" s="10"/>
      <c r="H29" s="16"/>
      <c r="I29" s="209"/>
      <c r="J29" s="31"/>
      <c r="K29" s="211"/>
      <c r="L29" s="209"/>
      <c r="M29" s="209"/>
      <c r="N29" s="209"/>
      <c r="O29" s="51">
        <v>42441</v>
      </c>
      <c r="P29" s="148">
        <v>62</v>
      </c>
      <c r="Q29" s="149">
        <v>1.3712</v>
      </c>
      <c r="R29" s="148">
        <v>62</v>
      </c>
      <c r="S29" s="149">
        <v>1.6027</v>
      </c>
    </row>
    <row r="30" spans="1:19" ht="12.75">
      <c r="A30" s="10"/>
      <c r="B30" s="10"/>
      <c r="C30" s="219"/>
      <c r="D30" s="232"/>
      <c r="E30" s="233"/>
      <c r="F30" s="234"/>
      <c r="G30" s="10"/>
      <c r="H30" s="16"/>
      <c r="I30" s="209"/>
      <c r="J30" s="31"/>
      <c r="K30" s="211"/>
      <c r="L30" s="209"/>
      <c r="M30" s="209"/>
      <c r="N30" s="209"/>
      <c r="O30" s="51">
        <v>42441</v>
      </c>
      <c r="P30" s="148">
        <v>63</v>
      </c>
      <c r="Q30" s="149">
        <v>1.4026</v>
      </c>
      <c r="R30" s="148">
        <v>63</v>
      </c>
      <c r="S30" s="149">
        <v>1.6364</v>
      </c>
    </row>
    <row r="31" spans="1:19" ht="12.75">
      <c r="A31" s="10"/>
      <c r="B31" s="10"/>
      <c r="C31" s="219"/>
      <c r="D31" s="232"/>
      <c r="E31" s="233"/>
      <c r="F31" s="234"/>
      <c r="G31" s="10"/>
      <c r="H31" s="16"/>
      <c r="I31" s="209"/>
      <c r="J31" s="31"/>
      <c r="K31" s="211"/>
      <c r="L31" s="209"/>
      <c r="M31" s="209"/>
      <c r="N31" s="209"/>
      <c r="O31" s="51">
        <v>42441</v>
      </c>
      <c r="P31" s="148">
        <v>64</v>
      </c>
      <c r="Q31" s="149">
        <v>1.4341</v>
      </c>
      <c r="R31" s="148">
        <v>64</v>
      </c>
      <c r="S31" s="149">
        <v>1.6701</v>
      </c>
    </row>
    <row r="32" spans="1:19" ht="12.75">
      <c r="A32" s="10"/>
      <c r="B32" s="10"/>
      <c r="C32" s="219"/>
      <c r="D32" s="232"/>
      <c r="E32" s="233"/>
      <c r="F32" s="238"/>
      <c r="G32" s="10"/>
      <c r="H32" s="16"/>
      <c r="I32" s="209"/>
      <c r="J32" s="31"/>
      <c r="K32" s="209"/>
      <c r="L32" s="209"/>
      <c r="M32" s="209"/>
      <c r="N32" s="209"/>
      <c r="O32" s="51">
        <v>42441</v>
      </c>
      <c r="P32" s="359">
        <v>65</v>
      </c>
      <c r="Q32" s="125">
        <v>1.4656</v>
      </c>
      <c r="R32" s="359">
        <v>65</v>
      </c>
      <c r="S32" s="125">
        <v>1.7038</v>
      </c>
    </row>
    <row r="33" spans="1:19" ht="12.75">
      <c r="A33" s="10"/>
      <c r="B33" s="10"/>
      <c r="C33" s="219"/>
      <c r="D33" s="232"/>
      <c r="E33" s="233"/>
      <c r="F33" s="238"/>
      <c r="G33" s="10"/>
      <c r="H33" s="16"/>
      <c r="I33" s="209"/>
      <c r="J33" s="31"/>
      <c r="K33" s="209"/>
      <c r="L33" s="209"/>
      <c r="M33" s="209"/>
      <c r="N33" s="209"/>
      <c r="O33" s="51">
        <v>42441</v>
      </c>
      <c r="P33" s="148">
        <v>66</v>
      </c>
      <c r="Q33" s="149">
        <v>1.5057</v>
      </c>
      <c r="R33" s="148">
        <v>66</v>
      </c>
      <c r="S33" s="149">
        <v>1.7462</v>
      </c>
    </row>
    <row r="34" spans="1:19" ht="12.75">
      <c r="A34" s="10"/>
      <c r="B34" s="10"/>
      <c r="C34" s="306"/>
      <c r="D34" s="232"/>
      <c r="E34" s="233"/>
      <c r="F34" s="232"/>
      <c r="G34" s="10"/>
      <c r="H34" s="16"/>
      <c r="I34" s="209"/>
      <c r="J34" s="31"/>
      <c r="K34" s="209"/>
      <c r="L34" s="209"/>
      <c r="M34" s="209"/>
      <c r="N34" s="209"/>
      <c r="O34" s="51">
        <v>42441</v>
      </c>
      <c r="P34" s="148">
        <v>67</v>
      </c>
      <c r="Q34" s="149">
        <v>1.5458</v>
      </c>
      <c r="R34" s="148">
        <v>67</v>
      </c>
      <c r="S34" s="149">
        <v>1.7887</v>
      </c>
    </row>
    <row r="35" spans="1:19" ht="12.75">
      <c r="A35" s="10"/>
      <c r="B35" s="10"/>
      <c r="C35" s="306"/>
      <c r="D35" s="232"/>
      <c r="E35" s="233"/>
      <c r="F35" s="232"/>
      <c r="G35" s="10"/>
      <c r="H35" s="16"/>
      <c r="I35" s="209"/>
      <c r="J35" s="31"/>
      <c r="K35" s="209"/>
      <c r="L35" s="209"/>
      <c r="M35" s="209"/>
      <c r="N35" s="209"/>
      <c r="O35" s="51">
        <v>42441</v>
      </c>
      <c r="P35" s="148">
        <v>68</v>
      </c>
      <c r="Q35" s="149">
        <v>1.5859</v>
      </c>
      <c r="R35" s="148">
        <v>68</v>
      </c>
      <c r="S35" s="149">
        <v>1.8311</v>
      </c>
    </row>
    <row r="36" spans="1:19" ht="12.75">
      <c r="A36" s="10"/>
      <c r="B36" s="10"/>
      <c r="C36" s="15"/>
      <c r="D36" s="232"/>
      <c r="E36" s="233"/>
      <c r="F36" s="232"/>
      <c r="G36" s="10"/>
      <c r="H36" s="16"/>
      <c r="I36" s="209"/>
      <c r="J36" s="31"/>
      <c r="K36" s="209"/>
      <c r="L36" s="209"/>
      <c r="M36" s="209"/>
      <c r="N36" s="209"/>
      <c r="O36" s="51">
        <v>42441</v>
      </c>
      <c r="P36" s="148">
        <v>69</v>
      </c>
      <c r="Q36" s="149">
        <v>1.626</v>
      </c>
      <c r="R36" s="148">
        <v>69</v>
      </c>
      <c r="S36" s="149">
        <v>1.8736</v>
      </c>
    </row>
    <row r="37" spans="1:19" ht="12.75">
      <c r="A37" s="10"/>
      <c r="B37" s="10"/>
      <c r="C37" s="15"/>
      <c r="D37" s="232"/>
      <c r="E37" s="233"/>
      <c r="F37" s="232"/>
      <c r="G37" s="10"/>
      <c r="H37" s="16"/>
      <c r="I37" s="209"/>
      <c r="J37" s="31"/>
      <c r="K37" s="209"/>
      <c r="L37" s="209"/>
      <c r="M37" s="209"/>
      <c r="N37" s="209"/>
      <c r="O37" s="51">
        <v>42441</v>
      </c>
      <c r="P37" s="351">
        <v>70</v>
      </c>
      <c r="Q37" s="352">
        <v>1.4524</v>
      </c>
      <c r="R37" s="359">
        <v>70</v>
      </c>
      <c r="S37" s="125">
        <v>1.916</v>
      </c>
    </row>
    <row r="38" spans="1:19" ht="12.75">
      <c r="A38" s="10"/>
      <c r="B38" s="10"/>
      <c r="C38" s="15"/>
      <c r="D38" s="232"/>
      <c r="E38" s="233"/>
      <c r="F38" s="239"/>
      <c r="G38" s="10"/>
      <c r="H38" s="16"/>
      <c r="I38" s="209"/>
      <c r="J38" s="31"/>
      <c r="K38" s="209"/>
      <c r="L38" s="209"/>
      <c r="M38" s="209"/>
      <c r="N38" s="209"/>
      <c r="O38" s="51">
        <v>42441</v>
      </c>
      <c r="P38" s="353">
        <v>71</v>
      </c>
      <c r="Q38" s="354">
        <v>1.4916999999999998</v>
      </c>
      <c r="R38" s="148">
        <v>71</v>
      </c>
      <c r="S38" s="149">
        <v>1.9711</v>
      </c>
    </row>
    <row r="39" spans="1:19" ht="12.75">
      <c r="A39" s="10"/>
      <c r="B39" s="10"/>
      <c r="C39" s="226"/>
      <c r="D39" s="232"/>
      <c r="E39" s="233"/>
      <c r="F39" s="232"/>
      <c r="G39" s="10"/>
      <c r="H39" s="16"/>
      <c r="I39" s="209"/>
      <c r="J39" s="31"/>
      <c r="K39" s="209"/>
      <c r="L39" s="209"/>
      <c r="M39" s="209"/>
      <c r="N39" s="209"/>
      <c r="O39" s="51">
        <v>42441</v>
      </c>
      <c r="P39" s="353">
        <v>72</v>
      </c>
      <c r="Q39" s="354">
        <v>1.5309999999999997</v>
      </c>
      <c r="R39" s="148">
        <v>72</v>
      </c>
      <c r="S39" s="149">
        <v>2.0262</v>
      </c>
    </row>
    <row r="40" spans="1:19" ht="12.75">
      <c r="A40" s="10"/>
      <c r="B40" s="10"/>
      <c r="C40" s="15"/>
      <c r="D40" s="371"/>
      <c r="E40" s="316"/>
      <c r="F40" s="281"/>
      <c r="G40" s="10"/>
      <c r="H40" s="16"/>
      <c r="I40" s="209"/>
      <c r="J40" s="31"/>
      <c r="K40" s="209"/>
      <c r="L40" s="209"/>
      <c r="M40" s="209"/>
      <c r="N40" s="209"/>
      <c r="O40" s="51">
        <v>42441</v>
      </c>
      <c r="P40" s="353">
        <v>73</v>
      </c>
      <c r="Q40" s="354">
        <v>1.5702999999999996</v>
      </c>
      <c r="R40" s="148">
        <v>73</v>
      </c>
      <c r="S40" s="149">
        <v>2.0813</v>
      </c>
    </row>
    <row r="41" spans="1:19" ht="12.75">
      <c r="A41" s="10"/>
      <c r="B41" s="10"/>
      <c r="C41" s="208"/>
      <c r="D41" s="167"/>
      <c r="E41" s="53"/>
      <c r="F41" s="167"/>
      <c r="G41" s="10"/>
      <c r="H41" s="16"/>
      <c r="I41" s="209"/>
      <c r="J41" s="31"/>
      <c r="K41" s="209"/>
      <c r="L41" s="209"/>
      <c r="M41" s="209"/>
      <c r="N41" s="209"/>
      <c r="O41" s="51">
        <v>42441</v>
      </c>
      <c r="P41" s="353">
        <v>74</v>
      </c>
      <c r="Q41" s="354">
        <v>1.6095999999999995</v>
      </c>
      <c r="R41" s="148">
        <v>74</v>
      </c>
      <c r="S41" s="149">
        <v>2.1364</v>
      </c>
    </row>
    <row r="42" spans="1:19" ht="12.75">
      <c r="A42" s="4" t="s">
        <v>64</v>
      </c>
      <c r="B42" s="6"/>
      <c r="C42" s="192"/>
      <c r="D42" s="193"/>
      <c r="E42" s="193"/>
      <c r="F42" s="193"/>
      <c r="G42" s="5"/>
      <c r="H42" s="6" t="s">
        <v>202</v>
      </c>
      <c r="I42" s="194"/>
      <c r="J42" s="195"/>
      <c r="K42" s="195"/>
      <c r="L42" s="195"/>
      <c r="M42" s="195"/>
      <c r="N42" s="195"/>
      <c r="O42" s="51"/>
      <c r="P42" s="351">
        <v>75</v>
      </c>
      <c r="Q42" s="352">
        <v>1.649</v>
      </c>
      <c r="R42" s="351">
        <v>75</v>
      </c>
      <c r="S42" s="352">
        <v>1.8918</v>
      </c>
    </row>
    <row r="43" spans="1:19" ht="12.75">
      <c r="A43" s="7" t="s">
        <v>534</v>
      </c>
      <c r="B43" s="12"/>
      <c r="C43" s="111"/>
      <c r="D43" s="39"/>
      <c r="E43" s="197"/>
      <c r="F43" s="197"/>
      <c r="G43" s="8"/>
      <c r="H43" s="12" t="s">
        <v>10</v>
      </c>
      <c r="I43" s="198"/>
      <c r="J43" s="199"/>
      <c r="K43" s="199"/>
      <c r="L43" s="199"/>
      <c r="M43" s="200"/>
      <c r="N43" s="199"/>
      <c r="O43" s="51"/>
      <c r="P43" s="353">
        <v>76</v>
      </c>
      <c r="Q43" s="354">
        <v>1.702</v>
      </c>
      <c r="R43" s="353">
        <v>76</v>
      </c>
      <c r="S43" s="354">
        <v>1.946</v>
      </c>
    </row>
    <row r="44" spans="1:19" ht="12.75">
      <c r="A44" s="9" t="s">
        <v>193</v>
      </c>
      <c r="B44" s="1"/>
      <c r="C44" s="202"/>
      <c r="D44" s="203"/>
      <c r="E44" s="203"/>
      <c r="F44" s="203"/>
      <c r="G44" s="3"/>
      <c r="H44" s="1"/>
      <c r="I44" s="204"/>
      <c r="J44" s="205"/>
      <c r="K44" s="205"/>
      <c r="L44" s="205"/>
      <c r="M44" s="205"/>
      <c r="N44" s="205"/>
      <c r="O44" s="206"/>
      <c r="P44" s="353">
        <v>77</v>
      </c>
      <c r="Q44" s="354">
        <v>1.755</v>
      </c>
      <c r="R44" s="353">
        <v>77</v>
      </c>
      <c r="S44" s="354">
        <v>2.0002</v>
      </c>
    </row>
    <row r="45" spans="1:19" ht="18">
      <c r="A45" s="466" t="s">
        <v>205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181"/>
      <c r="P45" s="353">
        <v>78</v>
      </c>
      <c r="Q45" s="354">
        <v>1.8079999999999998</v>
      </c>
      <c r="R45" s="353">
        <v>78</v>
      </c>
      <c r="S45" s="354">
        <v>2.0544</v>
      </c>
    </row>
    <row r="46" spans="1:19" ht="12.75">
      <c r="A46" s="10" t="s">
        <v>198</v>
      </c>
      <c r="B46" s="10" t="s">
        <v>29</v>
      </c>
      <c r="C46" s="229" t="s">
        <v>30</v>
      </c>
      <c r="D46" s="13" t="s">
        <v>3</v>
      </c>
      <c r="E46" s="13" t="s">
        <v>4</v>
      </c>
      <c r="F46" s="13" t="s">
        <v>5</v>
      </c>
      <c r="G46" s="13" t="s">
        <v>1</v>
      </c>
      <c r="H46" s="13" t="s">
        <v>7</v>
      </c>
      <c r="I46" s="13" t="s">
        <v>28</v>
      </c>
      <c r="J46" s="14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21" t="s">
        <v>6</v>
      </c>
      <c r="P46" s="353">
        <v>79</v>
      </c>
      <c r="Q46" s="354">
        <v>1.8609</v>
      </c>
      <c r="R46" s="353">
        <v>79</v>
      </c>
      <c r="S46" s="354">
        <v>2.1087</v>
      </c>
    </row>
    <row r="47" spans="1:19" ht="12.75">
      <c r="A47" s="10"/>
      <c r="B47" s="10"/>
      <c r="C47" s="250">
        <v>40</v>
      </c>
      <c r="D47" s="183" t="s">
        <v>122</v>
      </c>
      <c r="E47" s="184" t="s">
        <v>330</v>
      </c>
      <c r="F47" s="183" t="s">
        <v>123</v>
      </c>
      <c r="G47" s="10">
        <f>TRUNC((O47-E47)/365.25)</f>
        <v>57</v>
      </c>
      <c r="H47" s="16">
        <v>37.48</v>
      </c>
      <c r="I47" s="209">
        <f>FLOOR(H47*(VLOOKUP(G47,$R$2:$S$67,2,0)),0.01)</f>
        <v>54.46</v>
      </c>
      <c r="J47" s="31" t="str">
        <f>IF(G47&lt;50,"4kg",IF(G47&lt;75,"3kg","2kg"))</f>
        <v>3kg</v>
      </c>
      <c r="K47" s="211"/>
      <c r="L47" s="209"/>
      <c r="M47" s="209"/>
      <c r="N47" s="209"/>
      <c r="O47" s="51">
        <v>42441</v>
      </c>
      <c r="P47" s="353">
        <v>83</v>
      </c>
      <c r="Q47" s="354">
        <v>2.079</v>
      </c>
      <c r="R47" s="353">
        <v>83</v>
      </c>
      <c r="S47" s="354">
        <v>2.3823000000000003</v>
      </c>
    </row>
    <row r="48" spans="1:19" ht="12.75">
      <c r="A48" s="10"/>
      <c r="B48" s="10"/>
      <c r="C48" s="306">
        <v>36.17</v>
      </c>
      <c r="D48" s="183" t="s">
        <v>68</v>
      </c>
      <c r="E48" s="184" t="s">
        <v>235</v>
      </c>
      <c r="F48" s="183" t="s">
        <v>132</v>
      </c>
      <c r="G48" s="10">
        <f>TRUNC((O48-E48)/365.25)</f>
        <v>59</v>
      </c>
      <c r="H48" s="16">
        <v>35</v>
      </c>
      <c r="I48" s="209">
        <f>FLOOR(H48*(VLOOKUP(G48,$R$2:$S$67,2,0)),0.01)</f>
        <v>52.77</v>
      </c>
      <c r="J48" s="31" t="str">
        <f>IF(G48&lt;50,"4kg",IF(G48&lt;75,"3kg","2kg"))</f>
        <v>3kg</v>
      </c>
      <c r="K48" s="211"/>
      <c r="L48" s="209"/>
      <c r="M48" s="209"/>
      <c r="N48" s="209"/>
      <c r="O48" s="51">
        <v>42441</v>
      </c>
      <c r="P48" s="353">
        <v>84</v>
      </c>
      <c r="Q48" s="354">
        <v>2.1501</v>
      </c>
      <c r="R48" s="353">
        <v>84</v>
      </c>
      <c r="S48" s="354">
        <v>2.4554000000000005</v>
      </c>
    </row>
    <row r="49" spans="1:19" ht="12.75">
      <c r="A49" s="10"/>
      <c r="B49" s="10"/>
      <c r="C49" s="306">
        <v>40.83</v>
      </c>
      <c r="D49" s="183" t="s">
        <v>302</v>
      </c>
      <c r="E49" s="184" t="s">
        <v>303</v>
      </c>
      <c r="F49" s="227" t="s">
        <v>419</v>
      </c>
      <c r="G49" s="10">
        <f>TRUNC((O49-E49)/365.25)</f>
        <v>41</v>
      </c>
      <c r="H49" s="16">
        <v>40.45</v>
      </c>
      <c r="I49" s="209">
        <f>FLOOR(H49*(VLOOKUP(G49,$R$2:$S$67,2,0)),0.01)</f>
        <v>48.35</v>
      </c>
      <c r="J49" s="31" t="str">
        <f>IF(G49&lt;50,"4kg",IF(G49&lt;75,"3kg","2kg"))</f>
        <v>4kg</v>
      </c>
      <c r="K49" s="211"/>
      <c r="L49" s="209"/>
      <c r="M49" s="209"/>
      <c r="N49" s="209"/>
      <c r="O49" s="51">
        <v>42441</v>
      </c>
      <c r="P49" s="353">
        <v>86</v>
      </c>
      <c r="Q49" s="354">
        <v>2.3293</v>
      </c>
      <c r="R49" s="353">
        <v>86</v>
      </c>
      <c r="S49" s="354">
        <v>2.6323</v>
      </c>
    </row>
    <row r="50" spans="1:19" ht="12.75">
      <c r="A50" s="10"/>
      <c r="B50" s="10"/>
      <c r="C50" s="219">
        <v>31</v>
      </c>
      <c r="D50" s="183" t="s">
        <v>234</v>
      </c>
      <c r="E50" s="184">
        <v>27207</v>
      </c>
      <c r="F50" s="225" t="s">
        <v>72</v>
      </c>
      <c r="G50" s="10">
        <f>TRUNC((O50-E50)/365.25)</f>
        <v>41</v>
      </c>
      <c r="H50" s="16">
        <v>31.1</v>
      </c>
      <c r="I50" s="209">
        <f>FLOOR(H50*(VLOOKUP(G50,$R$2:$S$67,2,0)),0.01)</f>
        <v>37.17</v>
      </c>
      <c r="J50" s="31" t="str">
        <f>IF(G50&lt;50,"4kg",IF(G50&lt;75,"3kg","2kg"))</f>
        <v>4kg</v>
      </c>
      <c r="K50" s="211"/>
      <c r="L50" s="209"/>
      <c r="M50" s="209"/>
      <c r="N50" s="209"/>
      <c r="O50" s="51">
        <v>42441</v>
      </c>
      <c r="P50" s="351">
        <v>85</v>
      </c>
      <c r="Q50" s="352">
        <v>2.2212</v>
      </c>
      <c r="R50" s="351">
        <v>85</v>
      </c>
      <c r="S50" s="352">
        <v>2.5284</v>
      </c>
    </row>
    <row r="51" spans="1:19" ht="12.75">
      <c r="A51" s="10"/>
      <c r="B51" s="10"/>
      <c r="C51" s="15" t="s">
        <v>530</v>
      </c>
      <c r="D51" s="367" t="s">
        <v>528</v>
      </c>
      <c r="E51" s="368">
        <v>16133</v>
      </c>
      <c r="F51" s="367" t="s">
        <v>529</v>
      </c>
      <c r="G51" s="10">
        <f>TRUNC((O51-E51)/365.25)</f>
        <v>72</v>
      </c>
      <c r="H51" s="16" t="s">
        <v>723</v>
      </c>
      <c r="I51" s="209"/>
      <c r="J51" s="31" t="str">
        <f>IF(G51&lt;50,"4kg",IF(G51&lt;75,"3kg","2kg"))</f>
        <v>3kg</v>
      </c>
      <c r="K51" s="211"/>
      <c r="L51" s="209"/>
      <c r="M51" s="209"/>
      <c r="N51" s="209"/>
      <c r="O51" s="51">
        <v>42441</v>
      </c>
      <c r="P51" s="353">
        <v>81</v>
      </c>
      <c r="Q51" s="354">
        <v>1.9365999999999999</v>
      </c>
      <c r="R51" s="353">
        <v>81</v>
      </c>
      <c r="S51" s="354">
        <v>2.2361</v>
      </c>
    </row>
    <row r="52" spans="1:19" ht="12.75">
      <c r="A52" s="10"/>
      <c r="B52" s="10"/>
      <c r="C52" s="219"/>
      <c r="D52" s="183"/>
      <c r="E52" s="184"/>
      <c r="F52" s="225"/>
      <c r="G52" s="10"/>
      <c r="H52" s="16"/>
      <c r="I52" s="209"/>
      <c r="J52" s="31"/>
      <c r="K52" s="211"/>
      <c r="L52" s="209"/>
      <c r="M52" s="209"/>
      <c r="N52" s="209"/>
      <c r="O52" s="51">
        <v>42441</v>
      </c>
      <c r="P52" s="351">
        <v>80</v>
      </c>
      <c r="Q52" s="352">
        <v>1.8654</v>
      </c>
      <c r="R52" s="351">
        <v>80</v>
      </c>
      <c r="S52" s="352">
        <v>2.163</v>
      </c>
    </row>
    <row r="53" spans="1:19" ht="12.75">
      <c r="A53" s="10"/>
      <c r="B53" s="10"/>
      <c r="C53" s="454"/>
      <c r="D53" s="375"/>
      <c r="E53" s="376"/>
      <c r="F53" s="375"/>
      <c r="G53" s="10"/>
      <c r="H53" s="16"/>
      <c r="I53" s="209"/>
      <c r="J53" s="31"/>
      <c r="K53" s="211"/>
      <c r="L53" s="209"/>
      <c r="M53" s="209"/>
      <c r="N53" s="209"/>
      <c r="O53" s="51">
        <v>42441</v>
      </c>
      <c r="P53" s="353">
        <v>82</v>
      </c>
      <c r="Q53" s="354">
        <v>2.0078</v>
      </c>
      <c r="R53" s="353">
        <v>82</v>
      </c>
      <c r="S53" s="354">
        <v>2.3092</v>
      </c>
    </row>
    <row r="54" spans="1:19" ht="12.75">
      <c r="A54" s="10"/>
      <c r="B54" s="10"/>
      <c r="C54" s="15"/>
      <c r="D54" s="318"/>
      <c r="E54" s="319"/>
      <c r="F54" s="318"/>
      <c r="G54" s="10"/>
      <c r="H54" s="16"/>
      <c r="I54" s="209"/>
      <c r="J54" s="31"/>
      <c r="K54" s="211"/>
      <c r="L54" s="209"/>
      <c r="M54" s="209"/>
      <c r="N54" s="209"/>
      <c r="O54" s="51">
        <v>42441</v>
      </c>
      <c r="P54" s="353">
        <v>87</v>
      </c>
      <c r="Q54" s="354">
        <v>2.4374</v>
      </c>
      <c r="R54" s="353">
        <v>87</v>
      </c>
      <c r="S54" s="354">
        <v>2.7361999999999997</v>
      </c>
    </row>
    <row r="55" spans="1:19" ht="12.75">
      <c r="A55" s="10"/>
      <c r="B55" s="10"/>
      <c r="C55" s="15"/>
      <c r="D55" s="61"/>
      <c r="E55" s="62"/>
      <c r="F55" s="61"/>
      <c r="G55" s="190"/>
      <c r="H55" s="16"/>
      <c r="I55" s="209"/>
      <c r="J55" s="31"/>
      <c r="K55" s="211"/>
      <c r="L55" s="209"/>
      <c r="M55" s="209"/>
      <c r="N55" s="209"/>
      <c r="O55" s="51">
        <v>42441</v>
      </c>
      <c r="P55" s="353">
        <v>88</v>
      </c>
      <c r="Q55" s="354">
        <v>2.5454999999999997</v>
      </c>
      <c r="R55" s="353">
        <v>88</v>
      </c>
      <c r="S55" s="354">
        <v>2.8400999999999996</v>
      </c>
    </row>
    <row r="56" spans="1:19" ht="12.75">
      <c r="A56" s="10"/>
      <c r="B56" s="10"/>
      <c r="C56" s="15"/>
      <c r="D56" s="168"/>
      <c r="E56" s="53"/>
      <c r="F56" s="23"/>
      <c r="G56" s="10"/>
      <c r="H56" s="16"/>
      <c r="I56" s="209"/>
      <c r="J56" s="31"/>
      <c r="K56" s="211"/>
      <c r="L56" s="209"/>
      <c r="M56" s="209"/>
      <c r="N56" s="209"/>
      <c r="O56" s="51">
        <v>42441</v>
      </c>
      <c r="P56" s="353">
        <v>89</v>
      </c>
      <c r="Q56" s="354">
        <v>2.6535999999999995</v>
      </c>
      <c r="R56" s="353">
        <v>89</v>
      </c>
      <c r="S56" s="354">
        <v>2.9439999999999995</v>
      </c>
    </row>
    <row r="57" spans="1:19" ht="12.75">
      <c r="A57" s="10"/>
      <c r="B57" s="10"/>
      <c r="C57" s="15"/>
      <c r="D57" s="318"/>
      <c r="E57" s="319"/>
      <c r="F57" s="321"/>
      <c r="G57" s="10"/>
      <c r="H57" s="16"/>
      <c r="I57" s="209"/>
      <c r="J57" s="31"/>
      <c r="K57" s="211"/>
      <c r="L57" s="209"/>
      <c r="M57" s="209"/>
      <c r="N57" s="209"/>
      <c r="O57" s="51">
        <v>42441</v>
      </c>
      <c r="P57" s="351">
        <v>90</v>
      </c>
      <c r="Q57" s="352">
        <v>2.7616</v>
      </c>
      <c r="R57" s="351">
        <v>90</v>
      </c>
      <c r="S57" s="352">
        <v>3.0478</v>
      </c>
    </row>
    <row r="58" spans="1:19" ht="12.75">
      <c r="A58" s="10"/>
      <c r="B58" s="10"/>
      <c r="C58" s="15"/>
      <c r="D58" s="318"/>
      <c r="E58" s="319"/>
      <c r="F58" s="318"/>
      <c r="G58" s="10"/>
      <c r="H58" s="16"/>
      <c r="I58" s="209"/>
      <c r="J58" s="31"/>
      <c r="K58" s="211"/>
      <c r="L58" s="209"/>
      <c r="M58" s="209"/>
      <c r="N58" s="209"/>
      <c r="O58" s="51">
        <v>42441</v>
      </c>
      <c r="P58" s="353">
        <v>91</v>
      </c>
      <c r="Q58" s="354">
        <v>2.9472</v>
      </c>
      <c r="R58" s="353">
        <v>91</v>
      </c>
      <c r="S58" s="354">
        <v>3.2072000000000003</v>
      </c>
    </row>
    <row r="59" spans="1:19" ht="12.75">
      <c r="A59" s="10"/>
      <c r="B59" s="10"/>
      <c r="C59" s="15"/>
      <c r="D59" s="61"/>
      <c r="E59" s="62"/>
      <c r="F59" s="61"/>
      <c r="G59" s="10"/>
      <c r="H59" s="16"/>
      <c r="I59" s="209"/>
      <c r="J59" s="31"/>
      <c r="K59" s="209"/>
      <c r="L59" s="209"/>
      <c r="M59" s="209"/>
      <c r="N59" s="209"/>
      <c r="O59" s="51">
        <v>42441</v>
      </c>
      <c r="P59" s="353">
        <v>92</v>
      </c>
      <c r="Q59" s="354">
        <v>3.1328</v>
      </c>
      <c r="R59" s="353">
        <v>92</v>
      </c>
      <c r="S59" s="354">
        <v>3.3666</v>
      </c>
    </row>
    <row r="60" spans="1:19" ht="12.75">
      <c r="A60" s="10"/>
      <c r="B60" s="10"/>
      <c r="C60" s="15"/>
      <c r="D60" s="61"/>
      <c r="E60" s="62"/>
      <c r="F60" s="61"/>
      <c r="G60" s="10"/>
      <c r="H60" s="16"/>
      <c r="I60" s="209"/>
      <c r="J60" s="31"/>
      <c r="K60" s="209"/>
      <c r="L60" s="209"/>
      <c r="M60" s="209"/>
      <c r="N60" s="209"/>
      <c r="O60" s="51">
        <v>42441</v>
      </c>
      <c r="P60" s="353">
        <v>93</v>
      </c>
      <c r="Q60" s="354">
        <v>3.3184</v>
      </c>
      <c r="R60" s="353">
        <v>93</v>
      </c>
      <c r="S60" s="354">
        <v>3.526</v>
      </c>
    </row>
    <row r="61" spans="1:19" ht="12.75">
      <c r="A61" s="10"/>
      <c r="B61" s="10"/>
      <c r="C61" s="15"/>
      <c r="D61" s="367"/>
      <c r="E61" s="368"/>
      <c r="F61" s="367"/>
      <c r="G61" s="10"/>
      <c r="H61" s="16"/>
      <c r="I61" s="209"/>
      <c r="J61" s="31"/>
      <c r="K61" s="209"/>
      <c r="L61" s="209"/>
      <c r="M61" s="209"/>
      <c r="N61" s="209"/>
      <c r="O61" s="51">
        <v>42441</v>
      </c>
      <c r="P61" s="353">
        <v>94</v>
      </c>
      <c r="Q61" s="354">
        <v>3.504</v>
      </c>
      <c r="R61" s="353">
        <v>94</v>
      </c>
      <c r="S61" s="354">
        <v>3.6853</v>
      </c>
    </row>
    <row r="62" spans="1:19" ht="12.75">
      <c r="A62" s="10"/>
      <c r="B62" s="10"/>
      <c r="C62" s="15"/>
      <c r="D62" s="168"/>
      <c r="E62" s="53"/>
      <c r="F62" s="23"/>
      <c r="G62" s="10"/>
      <c r="H62" s="16"/>
      <c r="I62" s="209"/>
      <c r="J62" s="31"/>
      <c r="K62" s="209"/>
      <c r="L62" s="209"/>
      <c r="M62" s="209"/>
      <c r="N62" s="209"/>
      <c r="O62" s="51">
        <v>42441</v>
      </c>
      <c r="P62" s="351">
        <v>95</v>
      </c>
      <c r="Q62" s="352">
        <v>3.6895</v>
      </c>
      <c r="R62" s="351">
        <v>95</v>
      </c>
      <c r="S62" s="352">
        <v>3.8446</v>
      </c>
    </row>
    <row r="63" spans="1:19" ht="12.75">
      <c r="A63" s="10"/>
      <c r="B63" s="10"/>
      <c r="C63" s="15"/>
      <c r="D63" s="168"/>
      <c r="E63" s="53"/>
      <c r="F63" s="23"/>
      <c r="G63" s="10"/>
      <c r="H63" s="16"/>
      <c r="I63" s="209"/>
      <c r="J63" s="31"/>
      <c r="K63" s="209"/>
      <c r="L63" s="209"/>
      <c r="M63" s="209"/>
      <c r="N63" s="209"/>
      <c r="O63" s="51">
        <v>42441</v>
      </c>
      <c r="P63" s="353">
        <v>96</v>
      </c>
      <c r="Q63" s="354">
        <v>4.079</v>
      </c>
      <c r="R63" s="353">
        <v>96</v>
      </c>
      <c r="S63" s="354">
        <v>4.1201</v>
      </c>
    </row>
    <row r="64" spans="1:19" ht="12.75">
      <c r="A64" s="10"/>
      <c r="B64" s="10"/>
      <c r="C64" s="15"/>
      <c r="D64" s="61"/>
      <c r="E64" s="62"/>
      <c r="F64" s="61"/>
      <c r="G64" s="10"/>
      <c r="H64" s="16"/>
      <c r="I64" s="209"/>
      <c r="J64" s="31"/>
      <c r="K64" s="209"/>
      <c r="L64" s="209"/>
      <c r="M64" s="209"/>
      <c r="N64" s="209"/>
      <c r="O64" s="51">
        <v>42441</v>
      </c>
      <c r="P64" s="353">
        <v>97</v>
      </c>
      <c r="Q64" s="354">
        <v>4.4685</v>
      </c>
      <c r="R64" s="353">
        <v>97</v>
      </c>
      <c r="S64" s="354">
        <v>4.3956</v>
      </c>
    </row>
    <row r="65" spans="1:19" ht="12.75">
      <c r="A65" s="10"/>
      <c r="B65" s="10"/>
      <c r="C65" s="208"/>
      <c r="D65" s="61"/>
      <c r="E65" s="62"/>
      <c r="F65" s="61"/>
      <c r="G65" s="10"/>
      <c r="H65" s="16"/>
      <c r="I65" s="209"/>
      <c r="J65" s="31"/>
      <c r="K65" s="209"/>
      <c r="L65" s="209"/>
      <c r="M65" s="209"/>
      <c r="N65" s="209"/>
      <c r="O65" s="51">
        <v>42441</v>
      </c>
      <c r="P65" s="353">
        <v>98</v>
      </c>
      <c r="Q65" s="354">
        <v>4.858</v>
      </c>
      <c r="R65" s="353">
        <v>98</v>
      </c>
      <c r="S65" s="354">
        <v>4.6711</v>
      </c>
    </row>
    <row r="66" spans="1:19" ht="12.75">
      <c r="A66" s="10"/>
      <c r="B66" s="10"/>
      <c r="C66" s="208"/>
      <c r="D66" s="61"/>
      <c r="E66" s="62"/>
      <c r="F66" s="61"/>
      <c r="G66" s="10"/>
      <c r="H66" s="16"/>
      <c r="I66" s="209"/>
      <c r="J66" s="31"/>
      <c r="K66" s="209"/>
      <c r="L66" s="209"/>
      <c r="M66" s="209"/>
      <c r="N66" s="209"/>
      <c r="O66" s="51">
        <v>42441</v>
      </c>
      <c r="P66" s="353">
        <v>99</v>
      </c>
      <c r="Q66" s="354">
        <v>5.2475</v>
      </c>
      <c r="R66" s="353">
        <v>99</v>
      </c>
      <c r="S66" s="354">
        <v>4.9465</v>
      </c>
    </row>
    <row r="67" spans="1:19" ht="12.75">
      <c r="A67" s="10"/>
      <c r="B67" s="10"/>
      <c r="C67" s="208"/>
      <c r="D67" s="159"/>
      <c r="E67" s="160"/>
      <c r="F67" s="161"/>
      <c r="G67" s="10"/>
      <c r="H67" s="16"/>
      <c r="I67" s="209"/>
      <c r="J67" s="31"/>
      <c r="K67" s="209"/>
      <c r="L67" s="209"/>
      <c r="M67" s="209"/>
      <c r="N67" s="209"/>
      <c r="O67" s="51">
        <v>42441</v>
      </c>
      <c r="P67" s="351">
        <v>100</v>
      </c>
      <c r="Q67" s="352">
        <v>5.6369</v>
      </c>
      <c r="R67" s="351">
        <v>100</v>
      </c>
      <c r="S67" s="352">
        <v>5.2219</v>
      </c>
    </row>
    <row r="68" spans="1:15" ht="12.75">
      <c r="A68" s="10"/>
      <c r="B68" s="10"/>
      <c r="C68" s="208"/>
      <c r="D68" s="162"/>
      <c r="E68" s="163"/>
      <c r="F68" s="162"/>
      <c r="G68" s="10"/>
      <c r="H68" s="16"/>
      <c r="I68" s="209"/>
      <c r="J68" s="31"/>
      <c r="K68" s="209"/>
      <c r="L68" s="209"/>
      <c r="M68" s="209"/>
      <c r="N68" s="209"/>
      <c r="O68" s="51">
        <v>42441</v>
      </c>
    </row>
    <row r="69" spans="1:15" ht="12.75">
      <c r="A69" s="10"/>
      <c r="B69" s="10"/>
      <c r="C69" s="212"/>
      <c r="D69" s="159"/>
      <c r="E69" s="160"/>
      <c r="F69" s="161"/>
      <c r="G69" s="10"/>
      <c r="H69" s="16"/>
      <c r="I69" s="209"/>
      <c r="J69" s="31"/>
      <c r="K69" s="209"/>
      <c r="L69" s="209"/>
      <c r="M69" s="209"/>
      <c r="N69" s="209"/>
      <c r="O69" s="51">
        <v>42441</v>
      </c>
    </row>
    <row r="70" spans="1:15" ht="12.75">
      <c r="A70" s="10"/>
      <c r="B70" s="10"/>
      <c r="C70" s="212"/>
      <c r="D70" s="187"/>
      <c r="E70" s="188"/>
      <c r="F70" s="187"/>
      <c r="G70" s="10"/>
      <c r="H70" s="16"/>
      <c r="I70" s="209"/>
      <c r="J70" s="31"/>
      <c r="K70" s="209"/>
      <c r="L70" s="209"/>
      <c r="M70" s="209"/>
      <c r="N70" s="209"/>
      <c r="O70" s="51">
        <v>42441</v>
      </c>
    </row>
    <row r="71" spans="1:15" ht="12.75">
      <c r="A71" s="10"/>
      <c r="B71" s="10"/>
      <c r="C71" s="212"/>
      <c r="D71" s="159"/>
      <c r="E71" s="160"/>
      <c r="F71" s="162"/>
      <c r="G71" s="10"/>
      <c r="H71" s="16"/>
      <c r="I71" s="209"/>
      <c r="J71" s="31"/>
      <c r="K71" s="209"/>
      <c r="L71" s="209"/>
      <c r="M71" s="209"/>
      <c r="N71" s="209"/>
      <c r="O71" s="51">
        <v>42441</v>
      </c>
    </row>
    <row r="72" spans="1:15" ht="12.75">
      <c r="A72" s="10"/>
      <c r="B72" s="10"/>
      <c r="C72" s="212"/>
      <c r="D72" s="187"/>
      <c r="E72" s="187"/>
      <c r="F72" s="187"/>
      <c r="G72" s="10"/>
      <c r="H72" s="16"/>
      <c r="I72" s="209"/>
      <c r="J72" s="31"/>
      <c r="K72" s="209"/>
      <c r="L72" s="209"/>
      <c r="M72" s="209"/>
      <c r="N72" s="209"/>
      <c r="O72" s="51">
        <v>42441</v>
      </c>
    </row>
    <row r="73" spans="1:15" ht="12.75">
      <c r="A73" s="10"/>
      <c r="B73" s="10"/>
      <c r="C73" s="212"/>
      <c r="D73" s="187"/>
      <c r="E73" s="187"/>
      <c r="F73" s="187"/>
      <c r="G73" s="10"/>
      <c r="H73" s="16"/>
      <c r="I73" s="209"/>
      <c r="J73" s="31"/>
      <c r="K73" s="209"/>
      <c r="L73" s="209"/>
      <c r="M73" s="209"/>
      <c r="N73" s="209"/>
      <c r="O73" s="51">
        <v>42441</v>
      </c>
    </row>
    <row r="74" spans="1:15" ht="12.75">
      <c r="A74" s="10"/>
      <c r="B74" s="10"/>
      <c r="C74" s="212"/>
      <c r="D74" s="187"/>
      <c r="E74" s="187"/>
      <c r="F74" s="187"/>
      <c r="G74" s="10"/>
      <c r="H74" s="16"/>
      <c r="I74" s="209"/>
      <c r="J74" s="31"/>
      <c r="K74" s="209"/>
      <c r="L74" s="209"/>
      <c r="M74" s="209"/>
      <c r="N74" s="209"/>
      <c r="O74" s="51">
        <v>42441</v>
      </c>
    </row>
    <row r="75" spans="1:15" ht="12.75">
      <c r="A75" s="10"/>
      <c r="B75" s="10"/>
      <c r="C75" s="212"/>
      <c r="D75" s="187"/>
      <c r="E75" s="187"/>
      <c r="F75" s="187"/>
      <c r="G75" s="10"/>
      <c r="H75" s="16"/>
      <c r="I75" s="209"/>
      <c r="J75" s="31"/>
      <c r="K75" s="209"/>
      <c r="L75" s="209"/>
      <c r="M75" s="209"/>
      <c r="N75" s="209"/>
      <c r="O75" s="51">
        <v>42441</v>
      </c>
    </row>
    <row r="76" spans="1:15" ht="12.75">
      <c r="A76" s="10"/>
      <c r="B76" s="10"/>
      <c r="C76" s="212"/>
      <c r="D76" s="187"/>
      <c r="E76" s="187"/>
      <c r="F76" s="187"/>
      <c r="G76" s="10"/>
      <c r="H76" s="16"/>
      <c r="I76" s="209"/>
      <c r="J76" s="31"/>
      <c r="K76" s="209"/>
      <c r="L76" s="209"/>
      <c r="M76" s="209"/>
      <c r="N76" s="209"/>
      <c r="O76" s="51">
        <v>42441</v>
      </c>
    </row>
    <row r="77" spans="1:15" ht="12.75">
      <c r="A77" s="10"/>
      <c r="B77" s="10"/>
      <c r="C77" s="212"/>
      <c r="D77" s="187"/>
      <c r="E77" s="187"/>
      <c r="F77" s="187"/>
      <c r="G77" s="10"/>
      <c r="H77" s="16"/>
      <c r="I77" s="209"/>
      <c r="J77" s="31"/>
      <c r="K77" s="209"/>
      <c r="L77" s="209"/>
      <c r="M77" s="209"/>
      <c r="N77" s="209"/>
      <c r="O77" s="51">
        <v>42441</v>
      </c>
    </row>
    <row r="78" spans="1:15" ht="12.75">
      <c r="A78" s="10"/>
      <c r="B78" s="10"/>
      <c r="C78" s="212"/>
      <c r="D78" s="187"/>
      <c r="E78" s="187"/>
      <c r="F78" s="187"/>
      <c r="G78" s="10"/>
      <c r="H78" s="16"/>
      <c r="I78" s="209"/>
      <c r="J78" s="31"/>
      <c r="K78" s="209"/>
      <c r="L78" s="209"/>
      <c r="M78" s="209"/>
      <c r="N78" s="209"/>
      <c r="O78" s="51">
        <v>42441</v>
      </c>
    </row>
    <row r="79" spans="1:15" ht="12.75">
      <c r="A79" s="10"/>
      <c r="B79" s="10"/>
      <c r="C79" s="212"/>
      <c r="D79" s="187"/>
      <c r="E79" s="187"/>
      <c r="F79" s="187"/>
      <c r="G79" s="10"/>
      <c r="H79" s="16"/>
      <c r="I79" s="209"/>
      <c r="J79" s="31"/>
      <c r="K79" s="209"/>
      <c r="L79" s="209"/>
      <c r="M79" s="209"/>
      <c r="N79" s="209"/>
      <c r="O79" s="51">
        <v>42441</v>
      </c>
    </row>
    <row r="80" spans="1:15" ht="12.75">
      <c r="A80" s="10"/>
      <c r="B80" s="10"/>
      <c r="C80" s="212"/>
      <c r="D80" s="187"/>
      <c r="E80" s="187"/>
      <c r="F80" s="187"/>
      <c r="G80" s="10"/>
      <c r="H80" s="16"/>
      <c r="I80" s="209"/>
      <c r="J80" s="31"/>
      <c r="K80" s="209"/>
      <c r="L80" s="209"/>
      <c r="M80" s="209"/>
      <c r="N80" s="209"/>
      <c r="O80" s="51">
        <v>42441</v>
      </c>
    </row>
    <row r="81" spans="1:15" ht="12.75">
      <c r="A81" s="10"/>
      <c r="B81" s="10"/>
      <c r="C81" s="212"/>
      <c r="D81" s="187"/>
      <c r="E81" s="187"/>
      <c r="F81" s="187"/>
      <c r="G81" s="10"/>
      <c r="H81" s="16"/>
      <c r="I81" s="209"/>
      <c r="J81" s="31"/>
      <c r="K81" s="209"/>
      <c r="L81" s="209"/>
      <c r="M81" s="209"/>
      <c r="N81" s="209"/>
      <c r="O81" s="51">
        <v>42441</v>
      </c>
    </row>
    <row r="82" spans="1:15" ht="12.75">
      <c r="A82" s="10"/>
      <c r="B82" s="10"/>
      <c r="C82" s="212"/>
      <c r="D82" s="187"/>
      <c r="E82" s="187"/>
      <c r="F82" s="187"/>
      <c r="G82" s="10"/>
      <c r="H82" s="16"/>
      <c r="I82" s="209"/>
      <c r="J82" s="31"/>
      <c r="K82" s="209"/>
      <c r="L82" s="209"/>
      <c r="M82" s="209"/>
      <c r="N82" s="209"/>
      <c r="O82" s="51">
        <v>42441</v>
      </c>
    </row>
  </sheetData>
  <sheetProtection/>
  <mergeCells count="2">
    <mergeCell ref="A4:J4"/>
    <mergeCell ref="A45:J45"/>
  </mergeCells>
  <printOptions/>
  <pageMargins left="0.75" right="0.75" top="0.51" bottom="0.52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S123"/>
  <sheetViews>
    <sheetView zoomScalePageLayoutView="0" workbookViewId="0" topLeftCell="A67">
      <selection activeCell="I21" sqref="I21"/>
    </sheetView>
  </sheetViews>
  <sheetFormatPr defaultColWidth="9.00390625" defaultRowHeight="12.75"/>
  <cols>
    <col min="1" max="1" width="3.75390625" style="0" customWidth="1"/>
    <col min="2" max="2" width="4.25390625" style="0" customWidth="1"/>
    <col min="3" max="3" width="5.75390625" style="0" customWidth="1"/>
    <col min="4" max="4" width="19.375" style="0" bestFit="1" customWidth="1"/>
    <col min="5" max="5" width="10.00390625" style="0" customWidth="1"/>
    <col min="6" max="6" width="19.00390625" style="0" bestFit="1" customWidth="1"/>
    <col min="7" max="7" width="4.75390625" style="0" customWidth="1"/>
    <col min="8" max="9" width="6.375" style="0" customWidth="1"/>
    <col min="10" max="10" width="9.25390625" style="0" customWidth="1"/>
    <col min="11" max="14" width="9.375" style="0" customWidth="1"/>
    <col min="15" max="15" width="10.125" style="0" bestFit="1" customWidth="1"/>
    <col min="17" max="17" width="6.75390625" style="0" customWidth="1"/>
    <col min="19" max="19" width="7.625" style="0" bestFit="1" customWidth="1"/>
  </cols>
  <sheetData>
    <row r="1" spans="1:19" ht="12.75">
      <c r="A1" s="4" t="s">
        <v>64</v>
      </c>
      <c r="B1" s="6"/>
      <c r="C1" s="6"/>
      <c r="D1" s="36"/>
      <c r="E1" s="36"/>
      <c r="F1" s="36"/>
      <c r="G1" s="5"/>
      <c r="H1" s="6" t="s">
        <v>207</v>
      </c>
      <c r="I1" s="36"/>
      <c r="J1" s="78"/>
      <c r="K1" s="72"/>
      <c r="L1" s="72"/>
      <c r="M1" s="72"/>
      <c r="N1" s="72"/>
      <c r="O1" s="39"/>
      <c r="P1" s="119" t="s">
        <v>209</v>
      </c>
      <c r="Q1" s="120" t="s">
        <v>180</v>
      </c>
      <c r="R1" s="119" t="s">
        <v>209</v>
      </c>
      <c r="S1" s="120" t="s">
        <v>180</v>
      </c>
    </row>
    <row r="2" spans="1:19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39"/>
      <c r="J2" s="79"/>
      <c r="K2" s="68"/>
      <c r="L2" s="68"/>
      <c r="M2" s="68"/>
      <c r="N2" s="68"/>
      <c r="O2" s="39"/>
      <c r="P2" s="359">
        <v>35</v>
      </c>
      <c r="Q2" s="125">
        <v>1.0203</v>
      </c>
      <c r="R2" s="359">
        <v>35</v>
      </c>
      <c r="S2" s="125">
        <v>1.0922</v>
      </c>
    </row>
    <row r="3" spans="1:19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80"/>
      <c r="K3" s="73"/>
      <c r="L3" s="73"/>
      <c r="M3" s="73"/>
      <c r="N3" s="73"/>
      <c r="O3" s="39"/>
      <c r="P3" s="148">
        <v>36</v>
      </c>
      <c r="Q3" s="149">
        <v>1.0342</v>
      </c>
      <c r="R3" s="148">
        <v>36</v>
      </c>
      <c r="S3" s="149">
        <v>1.1108</v>
      </c>
    </row>
    <row r="4" spans="1:19" ht="18">
      <c r="A4" s="466" t="s">
        <v>206</v>
      </c>
      <c r="B4" s="466"/>
      <c r="C4" s="466"/>
      <c r="D4" s="466"/>
      <c r="E4" s="466"/>
      <c r="F4" s="466"/>
      <c r="G4" s="466"/>
      <c r="H4" s="466"/>
      <c r="I4" s="466"/>
      <c r="J4" s="466"/>
      <c r="K4" s="20"/>
      <c r="L4" s="20"/>
      <c r="M4" s="20"/>
      <c r="N4" s="20"/>
      <c r="O4" s="17"/>
      <c r="P4" s="148">
        <v>37</v>
      </c>
      <c r="Q4" s="149">
        <v>1.0481</v>
      </c>
      <c r="R4" s="148">
        <v>37</v>
      </c>
      <c r="S4" s="149">
        <v>1.1294</v>
      </c>
    </row>
    <row r="5" spans="1:19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28</v>
      </c>
      <c r="J5" s="11" t="s">
        <v>50</v>
      </c>
      <c r="K5" s="11" t="s">
        <v>38</v>
      </c>
      <c r="L5" s="11" t="s">
        <v>39</v>
      </c>
      <c r="M5" s="11" t="s">
        <v>40</v>
      </c>
      <c r="N5" s="11" t="s">
        <v>41</v>
      </c>
      <c r="O5" s="21" t="s">
        <v>6</v>
      </c>
      <c r="P5" s="148">
        <v>38</v>
      </c>
      <c r="Q5" s="149">
        <v>1.062</v>
      </c>
      <c r="R5" s="148">
        <v>38</v>
      </c>
      <c r="S5" s="149">
        <v>1.148</v>
      </c>
    </row>
    <row r="6" spans="1:19" ht="12.75">
      <c r="A6" s="10"/>
      <c r="B6" s="10"/>
      <c r="C6" s="237">
        <v>17</v>
      </c>
      <c r="D6" s="155" t="s">
        <v>388</v>
      </c>
      <c r="E6" s="156" t="s">
        <v>389</v>
      </c>
      <c r="F6" s="155" t="s">
        <v>390</v>
      </c>
      <c r="G6" s="10">
        <f aca="true" t="shared" si="0" ref="G6:G21">TRUNC((O6-E6)/365.25)</f>
        <v>66</v>
      </c>
      <c r="H6" s="16">
        <v>16.71</v>
      </c>
      <c r="I6" s="77">
        <f aca="true" t="shared" si="1" ref="I6:I20">FLOOR(H6*(VLOOKUP(G6,$P$1:$Q$67,2,0)),0.01)</f>
        <v>18.91</v>
      </c>
      <c r="J6" s="31" t="str">
        <f aca="true" t="shared" si="2" ref="J6:J21">IF(G6&lt;50,"15.88kg",IF(G6&lt;60,"11.34kg",IF(G6&lt;70,"9.08kg",IF(G6&lt;80,"7.26kg","5.45kg"))))</f>
        <v>9.08kg</v>
      </c>
      <c r="K6" s="77"/>
      <c r="L6" s="77"/>
      <c r="M6" s="77"/>
      <c r="N6" s="77"/>
      <c r="O6" s="51">
        <v>42441</v>
      </c>
      <c r="P6" s="359">
        <v>50</v>
      </c>
      <c r="Q6" s="125">
        <v>1.0488</v>
      </c>
      <c r="R6" s="359">
        <v>50</v>
      </c>
      <c r="S6" s="125">
        <v>1.1822</v>
      </c>
    </row>
    <row r="7" spans="1:19" ht="12.75">
      <c r="A7" s="10"/>
      <c r="B7" s="10"/>
      <c r="C7" s="46">
        <v>15</v>
      </c>
      <c r="D7" s="155" t="s">
        <v>370</v>
      </c>
      <c r="E7" s="156" t="s">
        <v>371</v>
      </c>
      <c r="F7" s="221" t="s">
        <v>73</v>
      </c>
      <c r="G7" s="10">
        <f t="shared" si="0"/>
        <v>46</v>
      </c>
      <c r="H7" s="16">
        <v>15.6</v>
      </c>
      <c r="I7" s="77">
        <f t="shared" si="1"/>
        <v>18.53</v>
      </c>
      <c r="J7" s="31" t="str">
        <f t="shared" si="2"/>
        <v>15.88kg</v>
      </c>
      <c r="K7" s="77"/>
      <c r="L7" s="77"/>
      <c r="M7" s="77"/>
      <c r="N7" s="77"/>
      <c r="O7" s="51">
        <v>42441</v>
      </c>
      <c r="P7" s="148">
        <v>54</v>
      </c>
      <c r="Q7" s="149">
        <v>1.1078</v>
      </c>
      <c r="R7" s="148">
        <v>54</v>
      </c>
      <c r="S7" s="149">
        <v>1.2699</v>
      </c>
    </row>
    <row r="8" spans="1:19" ht="12.75">
      <c r="A8" s="10"/>
      <c r="B8" s="10"/>
      <c r="C8" s="46">
        <v>12</v>
      </c>
      <c r="D8" s="155" t="s">
        <v>112</v>
      </c>
      <c r="E8" s="156" t="s">
        <v>314</v>
      </c>
      <c r="F8" s="155" t="s">
        <v>95</v>
      </c>
      <c r="G8" s="10">
        <f t="shared" si="0"/>
        <v>53</v>
      </c>
      <c r="H8" s="16">
        <v>16.18</v>
      </c>
      <c r="I8" s="77">
        <f t="shared" si="1"/>
        <v>17.68</v>
      </c>
      <c r="J8" s="31" t="str">
        <f t="shared" si="2"/>
        <v>11.34kg</v>
      </c>
      <c r="K8" s="77"/>
      <c r="L8" s="77"/>
      <c r="M8" s="77"/>
      <c r="N8" s="77"/>
      <c r="O8" s="51">
        <v>42441</v>
      </c>
      <c r="P8" s="148">
        <v>51</v>
      </c>
      <c r="Q8" s="149">
        <v>1.0635</v>
      </c>
      <c r="R8" s="148">
        <v>51</v>
      </c>
      <c r="S8" s="149">
        <v>1.2041</v>
      </c>
    </row>
    <row r="9" spans="1:19" ht="12.75">
      <c r="A9" s="10"/>
      <c r="B9" s="10"/>
      <c r="C9" s="46">
        <v>17.8</v>
      </c>
      <c r="D9" s="155" t="s">
        <v>199</v>
      </c>
      <c r="E9" s="156" t="s">
        <v>331</v>
      </c>
      <c r="F9" s="222" t="s">
        <v>332</v>
      </c>
      <c r="G9" s="10">
        <f t="shared" si="0"/>
        <v>52</v>
      </c>
      <c r="H9" s="16">
        <v>16.12</v>
      </c>
      <c r="I9" s="77">
        <f t="shared" si="1"/>
        <v>17.38</v>
      </c>
      <c r="J9" s="31" t="str">
        <f t="shared" si="2"/>
        <v>11.34kg</v>
      </c>
      <c r="K9" s="77"/>
      <c r="L9" s="77"/>
      <c r="M9" s="77"/>
      <c r="N9" s="77"/>
      <c r="O9" s="51">
        <v>42441</v>
      </c>
      <c r="P9" s="148">
        <v>42</v>
      </c>
      <c r="Q9" s="149">
        <v>1.1218</v>
      </c>
      <c r="R9" s="148">
        <v>42</v>
      </c>
      <c r="S9" s="149">
        <v>1.2293</v>
      </c>
    </row>
    <row r="10" spans="1:19" ht="12.75">
      <c r="A10" s="10"/>
      <c r="B10" s="10"/>
      <c r="C10" s="219">
        <v>14</v>
      </c>
      <c r="D10" s="155" t="s">
        <v>553</v>
      </c>
      <c r="E10" s="156" t="s">
        <v>554</v>
      </c>
      <c r="F10" s="155" t="s">
        <v>555</v>
      </c>
      <c r="G10" s="10">
        <f t="shared" si="0"/>
        <v>57</v>
      </c>
      <c r="H10" s="16">
        <v>14.91</v>
      </c>
      <c r="I10" s="77">
        <f t="shared" si="1"/>
        <v>17.240000000000002</v>
      </c>
      <c r="J10" s="31" t="str">
        <f t="shared" si="2"/>
        <v>11.34kg</v>
      </c>
      <c r="K10" s="77"/>
      <c r="L10" s="77"/>
      <c r="M10" s="77"/>
      <c r="N10" s="77"/>
      <c r="O10" s="51">
        <v>42441</v>
      </c>
      <c r="P10" s="148">
        <v>47</v>
      </c>
      <c r="Q10" s="149">
        <v>1.2067</v>
      </c>
      <c r="R10" s="148">
        <v>47</v>
      </c>
      <c r="S10" s="149">
        <v>1.3486</v>
      </c>
    </row>
    <row r="11" spans="1:19" ht="12.75">
      <c r="A11" s="10"/>
      <c r="B11" s="10"/>
      <c r="C11" s="29">
        <v>14.7</v>
      </c>
      <c r="D11" s="155" t="s">
        <v>536</v>
      </c>
      <c r="E11" s="156">
        <v>22777</v>
      </c>
      <c r="F11" s="222" t="s">
        <v>537</v>
      </c>
      <c r="G11" s="10">
        <f t="shared" si="0"/>
        <v>53</v>
      </c>
      <c r="H11" s="16">
        <v>13.97</v>
      </c>
      <c r="I11" s="77">
        <f t="shared" si="1"/>
        <v>15.26</v>
      </c>
      <c r="J11" s="31" t="str">
        <f t="shared" si="2"/>
        <v>11.34kg</v>
      </c>
      <c r="K11" s="77"/>
      <c r="L11" s="77"/>
      <c r="M11" s="77"/>
      <c r="N11" s="77"/>
      <c r="O11" s="51">
        <v>42441</v>
      </c>
      <c r="P11" s="148">
        <v>46</v>
      </c>
      <c r="Q11" s="149">
        <v>1.1882</v>
      </c>
      <c r="R11" s="148">
        <v>46</v>
      </c>
      <c r="S11" s="149">
        <v>1.3221</v>
      </c>
    </row>
    <row r="12" spans="1:19" ht="12.75">
      <c r="A12" s="10"/>
      <c r="B12" s="10"/>
      <c r="C12" s="219">
        <v>12</v>
      </c>
      <c r="D12" s="155" t="s">
        <v>170</v>
      </c>
      <c r="E12" s="156" t="s">
        <v>329</v>
      </c>
      <c r="F12" s="221" t="s">
        <v>71</v>
      </c>
      <c r="G12" s="10">
        <f t="shared" si="0"/>
        <v>42</v>
      </c>
      <c r="H12" s="16">
        <v>13.6</v>
      </c>
      <c r="I12" s="77">
        <f t="shared" si="1"/>
        <v>15.25</v>
      </c>
      <c r="J12" s="31" t="str">
        <f t="shared" si="2"/>
        <v>15.88kg</v>
      </c>
      <c r="K12" s="77"/>
      <c r="L12" s="77"/>
      <c r="M12" s="77"/>
      <c r="N12" s="77"/>
      <c r="O12" s="51">
        <v>42441</v>
      </c>
      <c r="P12" s="148">
        <v>49</v>
      </c>
      <c r="Q12" s="149">
        <v>1.2436</v>
      </c>
      <c r="R12" s="148">
        <v>49</v>
      </c>
      <c r="S12" s="149">
        <v>1.4017</v>
      </c>
    </row>
    <row r="13" spans="1:19" ht="12.75">
      <c r="A13" s="10"/>
      <c r="B13" s="10"/>
      <c r="C13" s="29">
        <v>13.26</v>
      </c>
      <c r="D13" s="222" t="s">
        <v>524</v>
      </c>
      <c r="E13" s="156">
        <v>24768</v>
      </c>
      <c r="F13" s="221" t="s">
        <v>449</v>
      </c>
      <c r="G13" s="10">
        <f t="shared" si="0"/>
        <v>48</v>
      </c>
      <c r="H13" s="16">
        <v>12.09</v>
      </c>
      <c r="I13" s="77">
        <f t="shared" si="1"/>
        <v>14.81</v>
      </c>
      <c r="J13" s="31" t="str">
        <f t="shared" si="2"/>
        <v>15.88kg</v>
      </c>
      <c r="K13" s="77"/>
      <c r="L13" s="77"/>
      <c r="M13" s="77"/>
      <c r="N13" s="77"/>
      <c r="O13" s="51">
        <v>42441</v>
      </c>
      <c r="P13" s="148">
        <v>48</v>
      </c>
      <c r="Q13" s="149">
        <v>1.2251</v>
      </c>
      <c r="R13" s="148">
        <v>48</v>
      </c>
      <c r="S13" s="149">
        <v>1.3752</v>
      </c>
    </row>
    <row r="14" spans="1:19" ht="12.75">
      <c r="A14" s="10"/>
      <c r="B14" s="10"/>
      <c r="C14" s="46">
        <v>12.2</v>
      </c>
      <c r="D14" s="405" t="s">
        <v>594</v>
      </c>
      <c r="E14" s="156">
        <v>29615</v>
      </c>
      <c r="F14" s="221" t="s">
        <v>595</v>
      </c>
      <c r="G14" s="10">
        <f t="shared" si="0"/>
        <v>35</v>
      </c>
      <c r="H14" s="16">
        <v>14.12</v>
      </c>
      <c r="I14" s="77">
        <f t="shared" si="1"/>
        <v>14.4</v>
      </c>
      <c r="J14" s="31" t="str">
        <f t="shared" si="2"/>
        <v>15.88kg</v>
      </c>
      <c r="K14" s="77"/>
      <c r="L14" s="77"/>
      <c r="M14" s="77"/>
      <c r="N14" s="77"/>
      <c r="O14" s="51">
        <v>42441</v>
      </c>
      <c r="P14" s="359">
        <v>40</v>
      </c>
      <c r="Q14" s="125">
        <v>1.0898</v>
      </c>
      <c r="R14" s="359">
        <v>40</v>
      </c>
      <c r="S14" s="125">
        <v>1.1852</v>
      </c>
    </row>
    <row r="15" spans="1:19" ht="12.75">
      <c r="A15" s="10"/>
      <c r="B15" s="10"/>
      <c r="C15" s="46">
        <v>12</v>
      </c>
      <c r="D15" s="155" t="s">
        <v>369</v>
      </c>
      <c r="E15" s="156">
        <v>24709</v>
      </c>
      <c r="F15" s="155" t="s">
        <v>71</v>
      </c>
      <c r="G15" s="10">
        <f t="shared" si="0"/>
        <v>48</v>
      </c>
      <c r="H15" s="16">
        <v>11.45</v>
      </c>
      <c r="I15" s="77">
        <f t="shared" si="1"/>
        <v>14.02</v>
      </c>
      <c r="J15" s="31" t="str">
        <f t="shared" si="2"/>
        <v>15.88kg</v>
      </c>
      <c r="K15" s="77"/>
      <c r="L15" s="77"/>
      <c r="M15" s="77"/>
      <c r="N15" s="77"/>
      <c r="O15" s="51">
        <v>42441</v>
      </c>
      <c r="P15" s="148">
        <v>44</v>
      </c>
      <c r="Q15" s="149">
        <v>1.1537</v>
      </c>
      <c r="R15" s="148">
        <v>44</v>
      </c>
      <c r="S15" s="149">
        <v>1.2734</v>
      </c>
    </row>
    <row r="16" spans="1:19" ht="12.75">
      <c r="A16" s="10"/>
      <c r="B16" s="10"/>
      <c r="C16" s="15" t="s">
        <v>579</v>
      </c>
      <c r="D16" s="155" t="s">
        <v>204</v>
      </c>
      <c r="E16" s="156" t="s">
        <v>324</v>
      </c>
      <c r="F16" s="411" t="s">
        <v>313</v>
      </c>
      <c r="G16" s="10">
        <f t="shared" si="0"/>
        <v>85</v>
      </c>
      <c r="H16" s="16">
        <v>9.55</v>
      </c>
      <c r="I16" s="77">
        <f t="shared" si="1"/>
        <v>13.8</v>
      </c>
      <c r="J16" s="31" t="str">
        <f t="shared" si="2"/>
        <v>5.45kg</v>
      </c>
      <c r="K16" s="77"/>
      <c r="L16" s="77"/>
      <c r="M16" s="77"/>
      <c r="N16" s="77"/>
      <c r="O16" s="51">
        <v>42441</v>
      </c>
      <c r="P16" s="148">
        <v>39</v>
      </c>
      <c r="Q16" s="149">
        <v>1.0759</v>
      </c>
      <c r="R16" s="148">
        <v>39</v>
      </c>
      <c r="S16" s="149">
        <v>1.1666</v>
      </c>
    </row>
    <row r="17" spans="1:19" ht="12.75">
      <c r="A17" s="10"/>
      <c r="B17" s="10"/>
      <c r="C17" s="101">
        <v>12.27</v>
      </c>
      <c r="D17" s="397" t="s">
        <v>480</v>
      </c>
      <c r="E17" s="394">
        <v>17931</v>
      </c>
      <c r="F17" s="397" t="s">
        <v>417</v>
      </c>
      <c r="G17" s="10">
        <f t="shared" si="0"/>
        <v>67</v>
      </c>
      <c r="H17" s="16">
        <v>11.81</v>
      </c>
      <c r="I17" s="77">
        <f t="shared" si="1"/>
        <v>13.56</v>
      </c>
      <c r="J17" s="31" t="str">
        <f t="shared" si="2"/>
        <v>9.08kg</v>
      </c>
      <c r="K17" s="77"/>
      <c r="L17" s="77"/>
      <c r="M17" s="77"/>
      <c r="N17" s="77"/>
      <c r="O17" s="51">
        <v>42441</v>
      </c>
      <c r="P17" s="148">
        <v>43</v>
      </c>
      <c r="Q17" s="149">
        <v>1.1377</v>
      </c>
      <c r="R17" s="148">
        <v>43</v>
      </c>
      <c r="S17" s="149">
        <v>1.2514</v>
      </c>
    </row>
    <row r="18" spans="1:19" ht="12.75">
      <c r="A18" s="10"/>
      <c r="B18" s="10"/>
      <c r="C18" s="101">
        <v>14</v>
      </c>
      <c r="D18" s="155" t="s">
        <v>339</v>
      </c>
      <c r="E18" s="156">
        <v>15026</v>
      </c>
      <c r="F18" s="221" t="s">
        <v>332</v>
      </c>
      <c r="G18" s="10">
        <f t="shared" si="0"/>
        <v>75</v>
      </c>
      <c r="H18" s="16">
        <v>10.42</v>
      </c>
      <c r="I18" s="77">
        <f t="shared" si="1"/>
        <v>12.8</v>
      </c>
      <c r="J18" s="31" t="str">
        <f t="shared" si="2"/>
        <v>7.26kg</v>
      </c>
      <c r="K18" s="77"/>
      <c r="L18" s="77"/>
      <c r="M18" s="77"/>
      <c r="N18" s="77"/>
      <c r="O18" s="51">
        <v>42441</v>
      </c>
      <c r="P18" s="359">
        <v>55</v>
      </c>
      <c r="Q18" s="125">
        <v>1.1225</v>
      </c>
      <c r="R18" s="359">
        <v>55</v>
      </c>
      <c r="S18" s="125">
        <v>1.2918</v>
      </c>
    </row>
    <row r="19" spans="1:19" ht="12.75">
      <c r="A19" s="10"/>
      <c r="B19" s="10"/>
      <c r="C19" s="219">
        <v>13</v>
      </c>
      <c r="D19" s="155" t="s">
        <v>592</v>
      </c>
      <c r="E19" s="156" t="s">
        <v>593</v>
      </c>
      <c r="F19" s="221" t="s">
        <v>462</v>
      </c>
      <c r="G19" s="10">
        <f t="shared" si="0"/>
        <v>50</v>
      </c>
      <c r="H19" s="16">
        <v>10.91</v>
      </c>
      <c r="I19" s="77">
        <f t="shared" si="1"/>
        <v>11.44</v>
      </c>
      <c r="J19" s="31" t="str">
        <f t="shared" si="2"/>
        <v>11.34kg</v>
      </c>
      <c r="K19" s="77"/>
      <c r="L19" s="77"/>
      <c r="M19" s="77"/>
      <c r="N19" s="77"/>
      <c r="O19" s="51">
        <v>42441</v>
      </c>
      <c r="P19" s="148">
        <v>52</v>
      </c>
      <c r="Q19" s="149">
        <v>1.0783</v>
      </c>
      <c r="R19" s="148">
        <v>52</v>
      </c>
      <c r="S19" s="149">
        <v>1.226</v>
      </c>
    </row>
    <row r="20" spans="1:19" ht="12.75">
      <c r="A20" s="10"/>
      <c r="B20" s="10"/>
      <c r="C20" s="100">
        <v>14.004</v>
      </c>
      <c r="D20" s="155" t="s">
        <v>321</v>
      </c>
      <c r="E20" s="156">
        <v>26243</v>
      </c>
      <c r="F20" s="221" t="s">
        <v>166</v>
      </c>
      <c r="G20" s="10">
        <f t="shared" si="0"/>
        <v>44</v>
      </c>
      <c r="H20" s="16">
        <v>9.87</v>
      </c>
      <c r="I20" s="77">
        <f t="shared" si="1"/>
        <v>11.38</v>
      </c>
      <c r="J20" s="31" t="str">
        <f t="shared" si="2"/>
        <v>15.88kg</v>
      </c>
      <c r="K20" s="77"/>
      <c r="L20" s="77"/>
      <c r="M20" s="77"/>
      <c r="N20" s="77"/>
      <c r="O20" s="51">
        <v>42441</v>
      </c>
      <c r="P20" s="148">
        <v>53</v>
      </c>
      <c r="Q20" s="149">
        <v>1.093</v>
      </c>
      <c r="R20" s="148">
        <v>53</v>
      </c>
      <c r="S20" s="149">
        <v>1.248</v>
      </c>
    </row>
    <row r="21" spans="1:19" ht="12.75">
      <c r="A21" s="10"/>
      <c r="B21" s="10"/>
      <c r="C21" s="219">
        <v>11.58</v>
      </c>
      <c r="D21" s="155" t="s">
        <v>544</v>
      </c>
      <c r="E21" s="156" t="s">
        <v>545</v>
      </c>
      <c r="F21" s="155" t="s">
        <v>546</v>
      </c>
      <c r="G21" s="10">
        <f t="shared" si="0"/>
        <v>65</v>
      </c>
      <c r="H21" s="16" t="s">
        <v>723</v>
      </c>
      <c r="I21" s="77"/>
      <c r="J21" s="31" t="str">
        <f t="shared" si="2"/>
        <v>9.08kg</v>
      </c>
      <c r="K21" s="77"/>
      <c r="L21" s="77"/>
      <c r="M21" s="77"/>
      <c r="N21" s="77"/>
      <c r="O21" s="51">
        <v>42441</v>
      </c>
      <c r="P21" s="359">
        <v>45</v>
      </c>
      <c r="Q21" s="125">
        <v>1.1697</v>
      </c>
      <c r="R21" s="359">
        <v>45</v>
      </c>
      <c r="S21" s="125">
        <v>1.2955</v>
      </c>
    </row>
    <row r="22" spans="1:19" ht="12.75">
      <c r="A22" s="10"/>
      <c r="B22" s="10"/>
      <c r="C22" s="100"/>
      <c r="D22" s="155"/>
      <c r="E22" s="156"/>
      <c r="F22" s="221"/>
      <c r="G22" s="10"/>
      <c r="H22" s="16"/>
      <c r="I22" s="77"/>
      <c r="J22" s="31"/>
      <c r="K22" s="77"/>
      <c r="L22" s="77"/>
      <c r="M22" s="77"/>
      <c r="N22" s="77"/>
      <c r="O22" s="51">
        <v>42441</v>
      </c>
      <c r="P22" s="148">
        <v>41</v>
      </c>
      <c r="Q22" s="149">
        <v>1.1058</v>
      </c>
      <c r="R22" s="148">
        <v>41</v>
      </c>
      <c r="S22" s="149">
        <v>1.2073</v>
      </c>
    </row>
    <row r="23" spans="1:19" ht="12.75">
      <c r="A23" s="10"/>
      <c r="B23" s="10"/>
      <c r="C23" s="219"/>
      <c r="D23" s="155"/>
      <c r="E23" s="156"/>
      <c r="F23" s="155"/>
      <c r="G23" s="10"/>
      <c r="H23" s="16"/>
      <c r="I23" s="77"/>
      <c r="J23" s="31"/>
      <c r="K23" s="77"/>
      <c r="L23" s="77"/>
      <c r="M23" s="77"/>
      <c r="N23" s="77"/>
      <c r="O23" s="51">
        <v>42441</v>
      </c>
      <c r="P23" s="148">
        <v>56</v>
      </c>
      <c r="Q23" s="149">
        <v>1.1395</v>
      </c>
      <c r="R23" s="148">
        <v>56</v>
      </c>
      <c r="S23" s="149">
        <v>1.3182</v>
      </c>
    </row>
    <row r="24" spans="1:19" ht="12.75">
      <c r="A24" s="10"/>
      <c r="B24" s="10"/>
      <c r="C24" s="237"/>
      <c r="D24" s="232"/>
      <c r="E24" s="233"/>
      <c r="F24" s="239"/>
      <c r="G24" s="10"/>
      <c r="H24" s="16"/>
      <c r="I24" s="77"/>
      <c r="J24" s="31"/>
      <c r="K24" s="77"/>
      <c r="L24" s="77"/>
      <c r="M24" s="77"/>
      <c r="N24" s="77"/>
      <c r="O24" s="51">
        <v>42441</v>
      </c>
      <c r="P24" s="148">
        <v>57</v>
      </c>
      <c r="Q24" s="149">
        <v>1.1565</v>
      </c>
      <c r="R24" s="148">
        <v>57</v>
      </c>
      <c r="S24" s="149">
        <v>1.3446</v>
      </c>
    </row>
    <row r="25" spans="1:19" ht="12.75">
      <c r="A25" s="10"/>
      <c r="B25" s="10"/>
      <c r="C25" s="219"/>
      <c r="D25" s="232"/>
      <c r="E25" s="233"/>
      <c r="F25" s="232"/>
      <c r="G25" s="10"/>
      <c r="H25" s="16"/>
      <c r="I25" s="77"/>
      <c r="J25" s="31"/>
      <c r="K25" s="77"/>
      <c r="L25" s="77"/>
      <c r="M25" s="77"/>
      <c r="N25" s="77"/>
      <c r="O25" s="51">
        <v>42441</v>
      </c>
      <c r="P25" s="148">
        <v>58</v>
      </c>
      <c r="Q25" s="149">
        <v>1.1734</v>
      </c>
      <c r="R25" s="148">
        <v>58</v>
      </c>
      <c r="S25" s="149">
        <v>1.371</v>
      </c>
    </row>
    <row r="26" spans="1:19" ht="12.75">
      <c r="A26" s="10"/>
      <c r="B26" s="10"/>
      <c r="C26" s="219"/>
      <c r="D26" s="232"/>
      <c r="E26" s="233"/>
      <c r="F26" s="232"/>
      <c r="G26" s="10"/>
      <c r="H26" s="16"/>
      <c r="I26" s="77"/>
      <c r="J26" s="31"/>
      <c r="K26" s="77"/>
      <c r="L26" s="77"/>
      <c r="M26" s="77"/>
      <c r="N26" s="77"/>
      <c r="O26" s="51">
        <v>42441</v>
      </c>
      <c r="P26" s="148">
        <v>59</v>
      </c>
      <c r="Q26" s="149">
        <v>1.1904</v>
      </c>
      <c r="R26" s="148">
        <v>59</v>
      </c>
      <c r="S26" s="149">
        <v>1.3974</v>
      </c>
    </row>
    <row r="27" spans="1:19" ht="12.75">
      <c r="A27" s="10"/>
      <c r="B27" s="10"/>
      <c r="C27" s="219"/>
      <c r="D27" s="232"/>
      <c r="E27" s="233"/>
      <c r="F27" s="232"/>
      <c r="G27" s="10"/>
      <c r="H27" s="16"/>
      <c r="I27" s="77"/>
      <c r="J27" s="31"/>
      <c r="K27" s="77"/>
      <c r="L27" s="77"/>
      <c r="M27" s="77"/>
      <c r="N27" s="77"/>
      <c r="O27" s="51">
        <v>42441</v>
      </c>
      <c r="P27" s="359">
        <v>60</v>
      </c>
      <c r="Q27" s="125">
        <v>1.0424</v>
      </c>
      <c r="R27" s="359">
        <v>60</v>
      </c>
      <c r="S27" s="125">
        <v>1.2108</v>
      </c>
    </row>
    <row r="28" spans="1:19" ht="12.75">
      <c r="A28" s="10"/>
      <c r="B28" s="10"/>
      <c r="C28" s="237"/>
      <c r="D28" s="232"/>
      <c r="E28" s="233"/>
      <c r="F28" s="234"/>
      <c r="G28" s="10"/>
      <c r="H28" s="16"/>
      <c r="I28" s="77"/>
      <c r="J28" s="31"/>
      <c r="K28" s="77"/>
      <c r="L28" s="77"/>
      <c r="M28" s="77"/>
      <c r="N28" s="77"/>
      <c r="O28" s="51">
        <v>42441</v>
      </c>
      <c r="P28" s="148">
        <v>61</v>
      </c>
      <c r="Q28" s="149">
        <v>1.057</v>
      </c>
      <c r="R28" s="148">
        <v>61</v>
      </c>
      <c r="S28" s="149">
        <v>1.2338</v>
      </c>
    </row>
    <row r="29" spans="1:19" ht="12.75">
      <c r="A29" s="10"/>
      <c r="B29" s="10"/>
      <c r="C29" s="219"/>
      <c r="D29" s="282"/>
      <c r="E29" s="283"/>
      <c r="F29" s="415"/>
      <c r="G29" s="10"/>
      <c r="H29" s="16"/>
      <c r="I29" s="77"/>
      <c r="J29" s="31"/>
      <c r="K29" s="77"/>
      <c r="L29" s="77"/>
      <c r="M29" s="77"/>
      <c r="N29" s="77"/>
      <c r="O29" s="51">
        <v>42441</v>
      </c>
      <c r="P29" s="148">
        <v>62</v>
      </c>
      <c r="Q29" s="149">
        <v>1.0716</v>
      </c>
      <c r="R29" s="148">
        <v>62</v>
      </c>
      <c r="S29" s="149">
        <v>1.2569</v>
      </c>
    </row>
    <row r="30" spans="1:19" ht="12.75">
      <c r="A30" s="10"/>
      <c r="B30" s="10"/>
      <c r="C30" s="100"/>
      <c r="D30" s="232"/>
      <c r="E30" s="233"/>
      <c r="F30" s="234"/>
      <c r="G30" s="10"/>
      <c r="H30" s="16"/>
      <c r="I30" s="77"/>
      <c r="J30" s="31"/>
      <c r="K30" s="77"/>
      <c r="L30" s="77"/>
      <c r="M30" s="77"/>
      <c r="N30" s="77"/>
      <c r="O30" s="51">
        <v>42441</v>
      </c>
      <c r="P30" s="148">
        <v>63</v>
      </c>
      <c r="Q30" s="149">
        <v>1.0861</v>
      </c>
      <c r="R30" s="148">
        <v>63</v>
      </c>
      <c r="S30" s="149">
        <v>1.2799</v>
      </c>
    </row>
    <row r="31" spans="1:19" ht="12.75">
      <c r="A31" s="10"/>
      <c r="B31" s="10"/>
      <c r="C31" s="219"/>
      <c r="D31" s="232"/>
      <c r="E31" s="233"/>
      <c r="F31" s="234"/>
      <c r="G31" s="10"/>
      <c r="H31" s="16"/>
      <c r="I31" s="77"/>
      <c r="J31" s="31"/>
      <c r="K31" s="77"/>
      <c r="L31" s="77"/>
      <c r="M31" s="77"/>
      <c r="N31" s="77"/>
      <c r="O31" s="51">
        <v>42441</v>
      </c>
      <c r="P31" s="148">
        <v>64</v>
      </c>
      <c r="Q31" s="149">
        <v>1.1007</v>
      </c>
      <c r="R31" s="148">
        <v>64</v>
      </c>
      <c r="S31" s="149">
        <v>1.303</v>
      </c>
    </row>
    <row r="32" spans="1:19" ht="12.75">
      <c r="A32" s="10"/>
      <c r="B32" s="10"/>
      <c r="C32" s="101"/>
      <c r="D32" s="232"/>
      <c r="E32" s="233"/>
      <c r="F32" s="232"/>
      <c r="G32" s="10"/>
      <c r="H32" s="16"/>
      <c r="I32" s="77"/>
      <c r="J32" s="31"/>
      <c r="K32" s="77"/>
      <c r="L32" s="77"/>
      <c r="M32" s="77"/>
      <c r="N32" s="77"/>
      <c r="O32" s="51">
        <v>42441</v>
      </c>
      <c r="P32" s="359">
        <v>65</v>
      </c>
      <c r="Q32" s="125">
        <v>1.1153</v>
      </c>
      <c r="R32" s="359">
        <v>65</v>
      </c>
      <c r="S32" s="125">
        <v>1.326</v>
      </c>
    </row>
    <row r="33" spans="1:19" ht="12.75">
      <c r="A33" s="10"/>
      <c r="B33" s="10"/>
      <c r="C33" s="29"/>
      <c r="D33" s="232"/>
      <c r="E33" s="233"/>
      <c r="F33" s="232"/>
      <c r="G33" s="10"/>
      <c r="H33" s="16"/>
      <c r="I33" s="77"/>
      <c r="J33" s="31"/>
      <c r="K33" s="77"/>
      <c r="L33" s="77"/>
      <c r="M33" s="77"/>
      <c r="N33" s="77"/>
      <c r="O33" s="51">
        <v>42441</v>
      </c>
      <c r="P33" s="148">
        <v>66</v>
      </c>
      <c r="Q33" s="149">
        <v>1.132</v>
      </c>
      <c r="R33" s="148">
        <v>66</v>
      </c>
      <c r="S33" s="149">
        <v>1.3541</v>
      </c>
    </row>
    <row r="34" spans="1:19" ht="12.75">
      <c r="A34" s="10"/>
      <c r="B34" s="10"/>
      <c r="C34" s="219"/>
      <c r="D34" s="232"/>
      <c r="E34" s="233"/>
      <c r="F34" s="232"/>
      <c r="G34" s="10"/>
      <c r="H34" s="16"/>
      <c r="I34" s="77"/>
      <c r="J34" s="31"/>
      <c r="K34" s="77"/>
      <c r="L34" s="77"/>
      <c r="M34" s="77"/>
      <c r="N34" s="77"/>
      <c r="O34" s="51">
        <v>42441</v>
      </c>
      <c r="P34" s="148">
        <v>67</v>
      </c>
      <c r="Q34" s="149">
        <v>1.1487</v>
      </c>
      <c r="R34" s="148">
        <v>67</v>
      </c>
      <c r="S34" s="149">
        <v>1.3823</v>
      </c>
    </row>
    <row r="35" spans="1:19" ht="12.75">
      <c r="A35" s="10"/>
      <c r="B35" s="10"/>
      <c r="C35" s="219"/>
      <c r="D35" s="373"/>
      <c r="E35" s="374"/>
      <c r="F35" s="373"/>
      <c r="G35" s="10"/>
      <c r="H35" s="16"/>
      <c r="I35" s="77"/>
      <c r="J35" s="31"/>
      <c r="K35" s="77"/>
      <c r="L35" s="77"/>
      <c r="M35" s="77"/>
      <c r="N35" s="77"/>
      <c r="O35" s="51">
        <v>42441</v>
      </c>
      <c r="P35" s="148">
        <v>68</v>
      </c>
      <c r="Q35" s="149">
        <v>1.1654</v>
      </c>
      <c r="R35" s="148">
        <v>68</v>
      </c>
      <c r="S35" s="149">
        <v>1.4104</v>
      </c>
    </row>
    <row r="36" spans="1:19" ht="12.75">
      <c r="A36" s="10"/>
      <c r="B36" s="10"/>
      <c r="C36" s="46"/>
      <c r="D36" s="238"/>
      <c r="E36" s="233"/>
      <c r="F36" s="234"/>
      <c r="G36" s="10"/>
      <c r="H36" s="16"/>
      <c r="I36" s="77"/>
      <c r="J36" s="31"/>
      <c r="K36" s="77"/>
      <c r="L36" s="77"/>
      <c r="M36" s="77"/>
      <c r="N36" s="77"/>
      <c r="O36" s="51">
        <v>42441</v>
      </c>
      <c r="P36" s="148">
        <v>69</v>
      </c>
      <c r="Q36" s="149">
        <v>1.1821</v>
      </c>
      <c r="R36" s="148">
        <v>69</v>
      </c>
      <c r="S36" s="149">
        <v>1.4386</v>
      </c>
    </row>
    <row r="37" spans="1:19" ht="12.75">
      <c r="A37" s="10"/>
      <c r="B37" s="10"/>
      <c r="C37" s="306"/>
      <c r="D37" s="232"/>
      <c r="E37" s="233"/>
      <c r="F37" s="234"/>
      <c r="G37" s="10"/>
      <c r="H37" s="16"/>
      <c r="I37" s="77"/>
      <c r="J37" s="31"/>
      <c r="K37" s="77"/>
      <c r="L37" s="77"/>
      <c r="M37" s="77"/>
      <c r="N37" s="77"/>
      <c r="O37" s="51">
        <v>42441</v>
      </c>
      <c r="P37" s="359">
        <v>70</v>
      </c>
      <c r="Q37" s="125">
        <v>1.1408</v>
      </c>
      <c r="R37" s="359">
        <v>70</v>
      </c>
      <c r="S37" s="125">
        <v>1.4667</v>
      </c>
    </row>
    <row r="38" spans="1:19" ht="12.75">
      <c r="A38" s="10"/>
      <c r="B38" s="10"/>
      <c r="C38" s="15"/>
      <c r="D38" s="232"/>
      <c r="E38" s="233"/>
      <c r="F38" s="234"/>
      <c r="G38" s="10"/>
      <c r="H38" s="16"/>
      <c r="I38" s="77"/>
      <c r="J38" s="31"/>
      <c r="K38" s="77"/>
      <c r="L38" s="77"/>
      <c r="M38" s="77"/>
      <c r="N38" s="77"/>
      <c r="O38" s="51">
        <v>42441</v>
      </c>
      <c r="P38" s="148">
        <v>71</v>
      </c>
      <c r="Q38" s="149">
        <v>1.1584</v>
      </c>
      <c r="R38" s="148">
        <v>71</v>
      </c>
      <c r="S38" s="149">
        <v>1.5019</v>
      </c>
    </row>
    <row r="39" spans="1:19" ht="12.75">
      <c r="A39" s="10"/>
      <c r="B39" s="10"/>
      <c r="C39" s="15"/>
      <c r="D39" s="232"/>
      <c r="E39" s="233"/>
      <c r="F39" s="234"/>
      <c r="G39" s="10"/>
      <c r="H39" s="16"/>
      <c r="I39" s="77"/>
      <c r="J39" s="31"/>
      <c r="K39" s="77"/>
      <c r="L39" s="77"/>
      <c r="M39" s="77"/>
      <c r="N39" s="77"/>
      <c r="O39" s="51">
        <v>42441</v>
      </c>
      <c r="P39" s="148">
        <v>72</v>
      </c>
      <c r="Q39" s="149">
        <v>1.1759</v>
      </c>
      <c r="R39" s="148">
        <v>72</v>
      </c>
      <c r="S39" s="149">
        <v>1.5371</v>
      </c>
    </row>
    <row r="40" spans="1:19" ht="12.75">
      <c r="A40" s="10"/>
      <c r="B40" s="10"/>
      <c r="C40" s="306"/>
      <c r="D40" s="232"/>
      <c r="E40" s="233"/>
      <c r="F40" s="234"/>
      <c r="G40" s="10"/>
      <c r="H40" s="16"/>
      <c r="I40" s="77"/>
      <c r="J40" s="31"/>
      <c r="K40" s="77"/>
      <c r="L40" s="77"/>
      <c r="M40" s="77"/>
      <c r="N40" s="77"/>
      <c r="O40" s="51">
        <v>42441</v>
      </c>
      <c r="P40" s="148">
        <v>73</v>
      </c>
      <c r="Q40" s="149">
        <v>1.1935</v>
      </c>
      <c r="R40" s="148">
        <v>73</v>
      </c>
      <c r="S40" s="149">
        <v>1.5724</v>
      </c>
    </row>
    <row r="41" spans="1:19" ht="12.75">
      <c r="A41" s="10"/>
      <c r="B41" s="10"/>
      <c r="C41" s="15"/>
      <c r="D41" s="232"/>
      <c r="E41" s="233"/>
      <c r="F41" s="238"/>
      <c r="G41" s="10"/>
      <c r="H41" s="16"/>
      <c r="I41" s="77"/>
      <c r="J41" s="31"/>
      <c r="K41" s="77"/>
      <c r="L41" s="77"/>
      <c r="M41" s="77"/>
      <c r="N41" s="77"/>
      <c r="O41" s="51">
        <v>42441</v>
      </c>
      <c r="P41" s="148">
        <v>74</v>
      </c>
      <c r="Q41" s="149">
        <v>1.211</v>
      </c>
      <c r="R41" s="148">
        <v>74</v>
      </c>
      <c r="S41" s="149">
        <v>1.6076</v>
      </c>
    </row>
    <row r="42" spans="1:19" ht="12.75">
      <c r="A42" s="4" t="s">
        <v>64</v>
      </c>
      <c r="B42" s="6"/>
      <c r="C42" s="6"/>
      <c r="D42" s="36"/>
      <c r="E42" s="36"/>
      <c r="F42" s="36"/>
      <c r="G42" s="5"/>
      <c r="H42" s="6" t="s">
        <v>207</v>
      </c>
      <c r="I42" s="36"/>
      <c r="J42" s="78"/>
      <c r="K42" s="72"/>
      <c r="L42" s="72"/>
      <c r="M42" s="72"/>
      <c r="N42" s="72"/>
      <c r="O42" s="39"/>
      <c r="P42" s="359">
        <v>75</v>
      </c>
      <c r="Q42" s="125">
        <v>1.2286</v>
      </c>
      <c r="R42" s="351">
        <v>75</v>
      </c>
      <c r="S42" s="352">
        <v>1.3955</v>
      </c>
    </row>
    <row r="43" spans="1:19" ht="12.75">
      <c r="A43" s="7" t="s">
        <v>534</v>
      </c>
      <c r="B43" s="12"/>
      <c r="C43" s="111"/>
      <c r="D43" s="39"/>
      <c r="E43" s="12"/>
      <c r="F43" s="111"/>
      <c r="G43" s="39"/>
      <c r="H43" s="12" t="s">
        <v>0</v>
      </c>
      <c r="I43" s="39"/>
      <c r="J43" s="79"/>
      <c r="K43" s="68"/>
      <c r="L43" s="68"/>
      <c r="M43" s="68"/>
      <c r="N43" s="68"/>
      <c r="O43" s="39"/>
      <c r="P43" s="148">
        <v>76</v>
      </c>
      <c r="Q43" s="149">
        <v>1.2491</v>
      </c>
      <c r="R43" s="353">
        <v>76</v>
      </c>
      <c r="S43" s="354">
        <v>1.4249</v>
      </c>
    </row>
    <row r="44" spans="1:19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80"/>
      <c r="K44" s="73"/>
      <c r="L44" s="73"/>
      <c r="M44" s="73"/>
      <c r="N44" s="73"/>
      <c r="O44" s="39"/>
      <c r="P44" s="148">
        <v>77</v>
      </c>
      <c r="Q44" s="149">
        <v>1.2696</v>
      </c>
      <c r="R44" s="353">
        <v>77</v>
      </c>
      <c r="S44" s="354">
        <v>1.4543000000000001</v>
      </c>
    </row>
    <row r="45" spans="1:19" ht="18">
      <c r="A45" s="466" t="s">
        <v>206</v>
      </c>
      <c r="B45" s="466"/>
      <c r="C45" s="466"/>
      <c r="D45" s="466"/>
      <c r="E45" s="466"/>
      <c r="F45" s="466"/>
      <c r="G45" s="466"/>
      <c r="H45" s="466"/>
      <c r="I45" s="466"/>
      <c r="J45" s="466"/>
      <c r="K45" s="20"/>
      <c r="L45" s="20"/>
      <c r="M45" s="20"/>
      <c r="N45" s="20"/>
      <c r="O45" s="17"/>
      <c r="P45" s="148">
        <v>78</v>
      </c>
      <c r="Q45" s="149">
        <v>1.29</v>
      </c>
      <c r="R45" s="353">
        <v>78</v>
      </c>
      <c r="S45" s="354">
        <v>1.4837000000000002</v>
      </c>
    </row>
    <row r="46" spans="1:19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7</v>
      </c>
      <c r="I46" s="10" t="s">
        <v>28</v>
      </c>
      <c r="J46" s="11" t="s">
        <v>50</v>
      </c>
      <c r="K46" s="11" t="s">
        <v>38</v>
      </c>
      <c r="L46" s="11" t="s">
        <v>39</v>
      </c>
      <c r="M46" s="11" t="s">
        <v>40</v>
      </c>
      <c r="N46" s="11" t="s">
        <v>41</v>
      </c>
      <c r="O46" s="21" t="s">
        <v>6</v>
      </c>
      <c r="P46" s="148">
        <v>79</v>
      </c>
      <c r="Q46" s="149">
        <v>1.3105</v>
      </c>
      <c r="R46" s="353">
        <v>79</v>
      </c>
      <c r="S46" s="354">
        <v>1.5131000000000003</v>
      </c>
    </row>
    <row r="47" spans="1:19" ht="12.75">
      <c r="A47" s="10"/>
      <c r="B47" s="10"/>
      <c r="C47" s="226"/>
      <c r="D47" s="155"/>
      <c r="E47" s="156"/>
      <c r="F47" s="221"/>
      <c r="G47" s="10"/>
      <c r="H47" s="16"/>
      <c r="I47" s="77"/>
      <c r="J47" s="31"/>
      <c r="K47" s="77"/>
      <c r="L47" s="77"/>
      <c r="M47" s="77"/>
      <c r="N47" s="77"/>
      <c r="O47" s="51">
        <v>42441</v>
      </c>
      <c r="P47" s="359">
        <v>80</v>
      </c>
      <c r="Q47" s="125">
        <v>1.3043</v>
      </c>
      <c r="R47" s="351">
        <v>80</v>
      </c>
      <c r="S47" s="352">
        <v>1.5424</v>
      </c>
    </row>
    <row r="48" spans="1:19" ht="12.75">
      <c r="A48" s="10"/>
      <c r="B48" s="10"/>
      <c r="C48" s="226"/>
      <c r="D48" s="155"/>
      <c r="E48" s="156"/>
      <c r="F48" s="222"/>
      <c r="G48" s="10"/>
      <c r="H48" s="16"/>
      <c r="I48" s="77"/>
      <c r="J48" s="31"/>
      <c r="K48" s="77"/>
      <c r="L48" s="77"/>
      <c r="M48" s="77"/>
      <c r="N48" s="77"/>
      <c r="O48" s="51">
        <v>42441</v>
      </c>
      <c r="P48" s="148">
        <v>81</v>
      </c>
      <c r="Q48" s="149">
        <v>1.3325</v>
      </c>
      <c r="R48" s="353">
        <v>81</v>
      </c>
      <c r="S48" s="354">
        <v>1.58</v>
      </c>
    </row>
    <row r="49" spans="1:19" ht="12.75">
      <c r="A49" s="10"/>
      <c r="B49" s="10"/>
      <c r="C49" s="226"/>
      <c r="D49" s="155"/>
      <c r="E49" s="156"/>
      <c r="F49" s="155"/>
      <c r="G49" s="10"/>
      <c r="H49" s="16"/>
      <c r="I49" s="77"/>
      <c r="J49" s="31"/>
      <c r="K49" s="77"/>
      <c r="L49" s="77"/>
      <c r="M49" s="77"/>
      <c r="N49" s="77"/>
      <c r="O49" s="51">
        <v>42441</v>
      </c>
      <c r="P49" s="148">
        <v>82</v>
      </c>
      <c r="Q49" s="149">
        <v>1.3607</v>
      </c>
      <c r="R49" s="353">
        <v>82</v>
      </c>
      <c r="S49" s="354">
        <v>1.6176000000000001</v>
      </c>
    </row>
    <row r="50" spans="1:19" ht="12.75">
      <c r="A50" s="10"/>
      <c r="B50" s="10"/>
      <c r="C50" s="105"/>
      <c r="D50" s="86"/>
      <c r="E50" s="87"/>
      <c r="F50" s="86"/>
      <c r="G50" s="10"/>
      <c r="H50" s="16"/>
      <c r="I50" s="77"/>
      <c r="J50" s="31"/>
      <c r="K50" s="77"/>
      <c r="L50" s="77"/>
      <c r="M50" s="77"/>
      <c r="N50" s="77"/>
      <c r="O50" s="51">
        <v>42441</v>
      </c>
      <c r="P50" s="148">
        <v>83</v>
      </c>
      <c r="Q50" s="149">
        <v>1.3888</v>
      </c>
      <c r="R50" s="353">
        <v>83</v>
      </c>
      <c r="S50" s="354">
        <v>1.6552000000000002</v>
      </c>
    </row>
    <row r="51" spans="1:19" ht="12.75">
      <c r="A51" s="10"/>
      <c r="B51" s="10"/>
      <c r="C51" s="105"/>
      <c r="D51" s="86"/>
      <c r="E51" s="87"/>
      <c r="F51" s="86"/>
      <c r="G51" s="10"/>
      <c r="H51" s="16"/>
      <c r="I51" s="77"/>
      <c r="J51" s="31"/>
      <c r="K51" s="77"/>
      <c r="L51" s="77"/>
      <c r="M51" s="77"/>
      <c r="N51" s="77"/>
      <c r="O51" s="51">
        <v>42441</v>
      </c>
      <c r="P51" s="148">
        <v>84</v>
      </c>
      <c r="Q51" s="149">
        <v>1.417</v>
      </c>
      <c r="R51" s="353">
        <v>84</v>
      </c>
      <c r="S51" s="354">
        <v>1.6928000000000003</v>
      </c>
    </row>
    <row r="52" spans="1:19" ht="12.75">
      <c r="A52" s="10"/>
      <c r="B52" s="10"/>
      <c r="C52" s="105"/>
      <c r="D52" s="86"/>
      <c r="E52" s="87"/>
      <c r="F52" s="86"/>
      <c r="G52" s="10"/>
      <c r="H52" s="16"/>
      <c r="I52" s="77"/>
      <c r="J52" s="31"/>
      <c r="K52" s="77"/>
      <c r="L52" s="77"/>
      <c r="M52" s="77"/>
      <c r="N52" s="77"/>
      <c r="O52" s="51">
        <v>42441</v>
      </c>
      <c r="P52" s="359">
        <v>85</v>
      </c>
      <c r="Q52" s="125">
        <v>1.4452</v>
      </c>
      <c r="R52" s="351">
        <v>85</v>
      </c>
      <c r="S52" s="352">
        <v>1.7304</v>
      </c>
    </row>
    <row r="53" spans="1:19" ht="12.75">
      <c r="A53" s="10"/>
      <c r="B53" s="10"/>
      <c r="C53" s="113"/>
      <c r="D53" s="84"/>
      <c r="E53" s="85"/>
      <c r="F53" s="84"/>
      <c r="G53" s="10"/>
      <c r="H53" s="16"/>
      <c r="I53" s="77"/>
      <c r="J53" s="31"/>
      <c r="K53" s="77"/>
      <c r="L53" s="77"/>
      <c r="M53" s="77"/>
      <c r="N53" s="77"/>
      <c r="O53" s="51">
        <v>42441</v>
      </c>
      <c r="P53" s="148">
        <v>86</v>
      </c>
      <c r="Q53" s="149">
        <v>1.4904</v>
      </c>
      <c r="R53" s="353">
        <v>86</v>
      </c>
      <c r="S53" s="354">
        <v>1.7803</v>
      </c>
    </row>
    <row r="54" spans="1:19" ht="12.75">
      <c r="A54" s="10"/>
      <c r="B54" s="10"/>
      <c r="C54" s="105"/>
      <c r="D54" s="86"/>
      <c r="E54" s="87"/>
      <c r="F54" s="86"/>
      <c r="G54" s="10"/>
      <c r="H54" s="16"/>
      <c r="I54" s="77"/>
      <c r="J54" s="31"/>
      <c r="K54" s="77"/>
      <c r="L54" s="77"/>
      <c r="M54" s="77"/>
      <c r="N54" s="77"/>
      <c r="O54" s="51">
        <v>42441</v>
      </c>
      <c r="P54" s="148">
        <v>87</v>
      </c>
      <c r="Q54" s="149">
        <v>1.5357</v>
      </c>
      <c r="R54" s="353">
        <v>87</v>
      </c>
      <c r="S54" s="354">
        <v>1.8302</v>
      </c>
    </row>
    <row r="55" spans="1:19" ht="12.75">
      <c r="A55" s="10"/>
      <c r="B55" s="10"/>
      <c r="C55" s="105"/>
      <c r="D55" s="86"/>
      <c r="E55" s="87"/>
      <c r="F55" s="86"/>
      <c r="G55" s="10"/>
      <c r="H55" s="16"/>
      <c r="I55" s="77"/>
      <c r="J55" s="31"/>
      <c r="K55" s="77"/>
      <c r="L55" s="77"/>
      <c r="M55" s="77"/>
      <c r="N55" s="77"/>
      <c r="O55" s="51">
        <v>42441</v>
      </c>
      <c r="P55" s="148">
        <v>88</v>
      </c>
      <c r="Q55" s="149">
        <v>1.5809</v>
      </c>
      <c r="R55" s="353">
        <v>88</v>
      </c>
      <c r="S55" s="354">
        <v>1.8801</v>
      </c>
    </row>
    <row r="56" spans="1:19" ht="12.75">
      <c r="A56" s="10"/>
      <c r="B56" s="10"/>
      <c r="C56" s="46"/>
      <c r="D56" s="23"/>
      <c r="E56" s="53"/>
      <c r="F56" s="23"/>
      <c r="G56" s="10"/>
      <c r="H56" s="16"/>
      <c r="I56" s="77"/>
      <c r="J56" s="31"/>
      <c r="K56" s="77"/>
      <c r="L56" s="77"/>
      <c r="M56" s="77"/>
      <c r="N56" s="77"/>
      <c r="O56" s="51">
        <v>42441</v>
      </c>
      <c r="P56" s="148">
        <v>89</v>
      </c>
      <c r="Q56" s="149">
        <v>1.6262</v>
      </c>
      <c r="R56" s="353">
        <v>89</v>
      </c>
      <c r="S56" s="354">
        <v>1.9300000000000002</v>
      </c>
    </row>
    <row r="57" spans="1:19" ht="12.75">
      <c r="A57" s="10"/>
      <c r="B57" s="10"/>
      <c r="C57" s="46"/>
      <c r="D57" s="47"/>
      <c r="E57" s="48"/>
      <c r="F57" s="47"/>
      <c r="G57" s="10"/>
      <c r="H57" s="16"/>
      <c r="I57" s="77"/>
      <c r="J57" s="31"/>
      <c r="K57" s="77"/>
      <c r="L57" s="77"/>
      <c r="M57" s="77"/>
      <c r="N57" s="77"/>
      <c r="O57" s="51">
        <v>42441</v>
      </c>
      <c r="P57" s="359">
        <v>90</v>
      </c>
      <c r="Q57" s="125">
        <v>1.6714</v>
      </c>
      <c r="R57" s="351">
        <v>90</v>
      </c>
      <c r="S57" s="352">
        <v>1.9798</v>
      </c>
    </row>
    <row r="58" spans="1:19" ht="12.75">
      <c r="A58" s="10"/>
      <c r="B58" s="10"/>
      <c r="C58" s="46"/>
      <c r="D58" s="23"/>
      <c r="E58" s="53"/>
      <c r="F58" s="23"/>
      <c r="G58" s="10"/>
      <c r="H58" s="16"/>
      <c r="I58" s="77"/>
      <c r="J58" s="31"/>
      <c r="K58" s="77"/>
      <c r="L58" s="77"/>
      <c r="M58" s="77"/>
      <c r="N58" s="77"/>
      <c r="O58" s="51">
        <v>42441</v>
      </c>
      <c r="P58" s="148">
        <v>91</v>
      </c>
      <c r="Q58" s="149">
        <v>1.7583</v>
      </c>
      <c r="R58" s="353">
        <v>91</v>
      </c>
      <c r="S58" s="354">
        <v>2.0493</v>
      </c>
    </row>
    <row r="59" spans="1:19" ht="12.75">
      <c r="A59" s="10"/>
      <c r="B59" s="10"/>
      <c r="C59" s="46"/>
      <c r="D59" s="47"/>
      <c r="E59" s="48"/>
      <c r="F59" s="47"/>
      <c r="G59" s="10"/>
      <c r="H59" s="16"/>
      <c r="I59" s="77"/>
      <c r="J59" s="31"/>
      <c r="K59" s="77"/>
      <c r="L59" s="77"/>
      <c r="M59" s="77"/>
      <c r="N59" s="77"/>
      <c r="O59" s="51">
        <v>42441</v>
      </c>
      <c r="P59" s="148">
        <v>92</v>
      </c>
      <c r="Q59" s="149">
        <v>1.8451</v>
      </c>
      <c r="R59" s="353">
        <v>92</v>
      </c>
      <c r="S59" s="354">
        <v>2.1188000000000002</v>
      </c>
    </row>
    <row r="60" spans="1:19" ht="12.75">
      <c r="A60" s="10"/>
      <c r="B60" s="10"/>
      <c r="C60" s="226"/>
      <c r="D60" s="155"/>
      <c r="E60" s="156"/>
      <c r="F60" s="155"/>
      <c r="G60" s="10"/>
      <c r="H60" s="16"/>
      <c r="I60" s="77"/>
      <c r="J60" s="31"/>
      <c r="K60" s="77"/>
      <c r="L60" s="77"/>
      <c r="M60" s="77"/>
      <c r="N60" s="77"/>
      <c r="O60" s="51">
        <v>42441</v>
      </c>
      <c r="P60" s="148">
        <v>93</v>
      </c>
      <c r="Q60" s="149">
        <v>1.932</v>
      </c>
      <c r="R60" s="353">
        <v>93</v>
      </c>
      <c r="S60" s="354">
        <v>2.1883000000000004</v>
      </c>
    </row>
    <row r="61" spans="1:19" ht="12.75">
      <c r="A61" s="10"/>
      <c r="B61" s="10"/>
      <c r="C61" s="226"/>
      <c r="D61" s="155"/>
      <c r="E61" s="156"/>
      <c r="F61" s="228"/>
      <c r="G61" s="10"/>
      <c r="H61" s="16"/>
      <c r="I61" s="77"/>
      <c r="J61" s="31"/>
      <c r="K61" s="77"/>
      <c r="L61" s="77"/>
      <c r="M61" s="77"/>
      <c r="N61" s="77"/>
      <c r="O61" s="51">
        <v>42441</v>
      </c>
      <c r="P61" s="148">
        <v>94</v>
      </c>
      <c r="Q61" s="149">
        <v>2.0188</v>
      </c>
      <c r="R61" s="353">
        <v>94</v>
      </c>
      <c r="S61" s="354">
        <v>2.2578000000000005</v>
      </c>
    </row>
    <row r="62" spans="1:19" ht="12.75">
      <c r="A62" s="10"/>
      <c r="B62" s="10"/>
      <c r="C62" s="226"/>
      <c r="D62" s="155"/>
      <c r="E62" s="156"/>
      <c r="F62" s="155"/>
      <c r="G62" s="10"/>
      <c r="H62" s="16"/>
      <c r="I62" s="77"/>
      <c r="J62" s="31"/>
      <c r="K62" s="77"/>
      <c r="L62" s="77"/>
      <c r="M62" s="77"/>
      <c r="N62" s="77"/>
      <c r="O62" s="51">
        <v>42441</v>
      </c>
      <c r="P62" s="359">
        <v>95</v>
      </c>
      <c r="Q62" s="125">
        <v>2.1057</v>
      </c>
      <c r="R62" s="351">
        <v>95</v>
      </c>
      <c r="S62" s="352">
        <v>2.3272</v>
      </c>
    </row>
    <row r="63" spans="1:19" ht="12.75">
      <c r="A63" s="10"/>
      <c r="B63" s="10"/>
      <c r="C63" s="29"/>
      <c r="D63" s="47"/>
      <c r="E63" s="48"/>
      <c r="F63" s="47"/>
      <c r="G63" s="10"/>
      <c r="H63" s="16"/>
      <c r="I63" s="77"/>
      <c r="J63" s="31"/>
      <c r="K63" s="77"/>
      <c r="L63" s="77"/>
      <c r="M63" s="77"/>
      <c r="N63" s="77"/>
      <c r="O63" s="51">
        <v>42441</v>
      </c>
      <c r="P63" s="148">
        <v>96</v>
      </c>
      <c r="Q63" s="149">
        <v>2.3337</v>
      </c>
      <c r="R63" s="353">
        <v>96</v>
      </c>
      <c r="S63" s="354">
        <v>2.4307</v>
      </c>
    </row>
    <row r="64" spans="1:19" ht="12.75">
      <c r="A64" s="10"/>
      <c r="B64" s="10"/>
      <c r="C64" s="46"/>
      <c r="D64" s="47"/>
      <c r="E64" s="48"/>
      <c r="F64" s="47"/>
      <c r="G64" s="10"/>
      <c r="H64" s="16"/>
      <c r="I64" s="77"/>
      <c r="J64" s="31"/>
      <c r="K64" s="77"/>
      <c r="L64" s="77"/>
      <c r="M64" s="77"/>
      <c r="N64" s="77"/>
      <c r="O64" s="51">
        <v>42441</v>
      </c>
      <c r="P64" s="148">
        <v>97</v>
      </c>
      <c r="Q64" s="149">
        <v>2.5617</v>
      </c>
      <c r="R64" s="353">
        <v>97</v>
      </c>
      <c r="S64" s="354">
        <v>2.5342</v>
      </c>
    </row>
    <row r="65" spans="1:19" ht="12.75">
      <c r="A65" s="10"/>
      <c r="B65" s="10"/>
      <c r="C65" s="46"/>
      <c r="D65" s="47"/>
      <c r="E65" s="48"/>
      <c r="F65" s="47"/>
      <c r="G65" s="10"/>
      <c r="H65" s="16"/>
      <c r="I65" s="77"/>
      <c r="J65" s="31"/>
      <c r="K65" s="77"/>
      <c r="L65" s="77"/>
      <c r="M65" s="77"/>
      <c r="N65" s="77"/>
      <c r="O65" s="51">
        <v>42441</v>
      </c>
      <c r="P65" s="148">
        <v>98</v>
      </c>
      <c r="Q65" s="149">
        <v>2.7896</v>
      </c>
      <c r="R65" s="353">
        <v>98</v>
      </c>
      <c r="S65" s="354">
        <v>2.6376999999999997</v>
      </c>
    </row>
    <row r="66" spans="1:19" ht="12.75">
      <c r="A66" s="10"/>
      <c r="B66" s="10"/>
      <c r="C66" s="46"/>
      <c r="D66" s="23"/>
      <c r="E66" s="53"/>
      <c r="F66" s="23"/>
      <c r="G66" s="10"/>
      <c r="H66" s="16"/>
      <c r="I66" s="77"/>
      <c r="J66" s="31"/>
      <c r="K66" s="77"/>
      <c r="L66" s="77"/>
      <c r="M66" s="77"/>
      <c r="N66" s="77"/>
      <c r="O66" s="51">
        <v>42441</v>
      </c>
      <c r="P66" s="148">
        <v>99</v>
      </c>
      <c r="Q66" s="149">
        <v>3.0176</v>
      </c>
      <c r="R66" s="353">
        <v>99</v>
      </c>
      <c r="S66" s="354">
        <v>2.7413</v>
      </c>
    </row>
    <row r="67" spans="1:19" ht="12.75">
      <c r="A67" s="10"/>
      <c r="B67" s="10"/>
      <c r="C67" s="226"/>
      <c r="D67" s="155"/>
      <c r="E67" s="156"/>
      <c r="F67" s="155"/>
      <c r="G67" s="10"/>
      <c r="H67" s="16"/>
      <c r="I67" s="77"/>
      <c r="J67" s="31"/>
      <c r="K67" s="77"/>
      <c r="L67" s="77"/>
      <c r="M67" s="77"/>
      <c r="N67" s="77"/>
      <c r="O67" s="51">
        <v>42441</v>
      </c>
      <c r="P67" s="359">
        <v>100</v>
      </c>
      <c r="Q67" s="125">
        <v>3.2456</v>
      </c>
      <c r="R67" s="351">
        <v>100</v>
      </c>
      <c r="S67" s="352">
        <v>2.8449</v>
      </c>
    </row>
    <row r="68" spans="1:19" ht="12.75">
      <c r="A68" s="10"/>
      <c r="B68" s="10"/>
      <c r="C68" s="226"/>
      <c r="D68" s="155"/>
      <c r="E68" s="156"/>
      <c r="F68" s="220"/>
      <c r="G68" s="10"/>
      <c r="H68" s="16"/>
      <c r="I68" s="77"/>
      <c r="J68" s="31"/>
      <c r="K68" s="77"/>
      <c r="L68" s="77"/>
      <c r="M68" s="77"/>
      <c r="N68" s="77"/>
      <c r="O68" s="51">
        <v>42441</v>
      </c>
      <c r="P68" s="40"/>
      <c r="Q68" s="40"/>
      <c r="R68" s="40"/>
      <c r="S68" s="40"/>
    </row>
    <row r="69" spans="1:19" ht="12.75">
      <c r="A69" s="10"/>
      <c r="B69" s="10"/>
      <c r="C69" s="106"/>
      <c r="D69" s="84"/>
      <c r="E69" s="85"/>
      <c r="F69" s="84"/>
      <c r="G69" s="10"/>
      <c r="H69" s="16"/>
      <c r="I69" s="77"/>
      <c r="J69" s="31"/>
      <c r="K69" s="77"/>
      <c r="L69" s="77"/>
      <c r="M69" s="77"/>
      <c r="N69" s="77"/>
      <c r="O69" s="51">
        <v>42441</v>
      </c>
      <c r="P69" s="40"/>
      <c r="Q69" s="40"/>
      <c r="R69" s="40"/>
      <c r="S69" s="40"/>
    </row>
    <row r="70" spans="1:19" ht="12.75">
      <c r="A70" s="10"/>
      <c r="B70" s="10"/>
      <c r="C70" s="106"/>
      <c r="D70" s="84"/>
      <c r="E70" s="85"/>
      <c r="F70" s="84"/>
      <c r="G70" s="10"/>
      <c r="H70" s="16"/>
      <c r="I70" s="77"/>
      <c r="J70" s="31"/>
      <c r="K70" s="77"/>
      <c r="L70" s="77"/>
      <c r="M70" s="77"/>
      <c r="N70" s="77"/>
      <c r="O70" s="51">
        <v>42441</v>
      </c>
      <c r="P70" s="40"/>
      <c r="Q70" s="40"/>
      <c r="R70" s="40"/>
      <c r="S70" s="40"/>
    </row>
    <row r="71" spans="1:19" ht="12.75">
      <c r="A71" s="10"/>
      <c r="B71" s="10"/>
      <c r="C71" s="46"/>
      <c r="D71" s="23"/>
      <c r="E71" s="53"/>
      <c r="F71" s="23"/>
      <c r="G71" s="10"/>
      <c r="H71" s="16"/>
      <c r="I71" s="77"/>
      <c r="J71" s="31"/>
      <c r="K71" s="77"/>
      <c r="L71" s="77"/>
      <c r="M71" s="77"/>
      <c r="N71" s="77"/>
      <c r="O71" s="51">
        <v>42441</v>
      </c>
      <c r="P71" s="40"/>
      <c r="Q71" s="40"/>
      <c r="R71" s="40"/>
      <c r="S71" s="40"/>
    </row>
    <row r="72" spans="1:19" ht="12.75">
      <c r="A72" s="10"/>
      <c r="B72" s="10"/>
      <c r="C72" s="15"/>
      <c r="D72" s="47"/>
      <c r="E72" s="48"/>
      <c r="F72" s="47"/>
      <c r="G72" s="10"/>
      <c r="H72" s="16"/>
      <c r="I72" s="77"/>
      <c r="J72" s="31"/>
      <c r="K72" s="77"/>
      <c r="L72" s="77"/>
      <c r="M72" s="77"/>
      <c r="N72" s="77"/>
      <c r="O72" s="51">
        <v>42441</v>
      </c>
      <c r="P72" s="40"/>
      <c r="Q72" s="40"/>
      <c r="R72" s="40"/>
      <c r="S72" s="40"/>
    </row>
    <row r="73" spans="1:19" ht="12.75">
      <c r="A73" s="10"/>
      <c r="B73" s="10"/>
      <c r="C73" s="15"/>
      <c r="D73" s="47"/>
      <c r="E73" s="48"/>
      <c r="F73" s="47"/>
      <c r="G73" s="10"/>
      <c r="H73" s="16"/>
      <c r="I73" s="77"/>
      <c r="J73" s="31"/>
      <c r="K73" s="77"/>
      <c r="L73" s="77"/>
      <c r="M73" s="77"/>
      <c r="N73" s="77"/>
      <c r="O73" s="51">
        <v>42441</v>
      </c>
      <c r="P73" s="40"/>
      <c r="Q73" s="40"/>
      <c r="R73" s="40"/>
      <c r="S73" s="40"/>
    </row>
    <row r="74" spans="1:19" ht="12.75">
      <c r="A74" s="10"/>
      <c r="B74" s="10"/>
      <c r="C74" s="15"/>
      <c r="D74" s="47"/>
      <c r="E74" s="48"/>
      <c r="F74" s="47"/>
      <c r="G74" s="10"/>
      <c r="H74" s="16"/>
      <c r="I74" s="77"/>
      <c r="J74" s="31"/>
      <c r="K74" s="77"/>
      <c r="L74" s="77"/>
      <c r="M74" s="77"/>
      <c r="N74" s="77"/>
      <c r="O74" s="51">
        <v>42441</v>
      </c>
      <c r="P74" s="40"/>
      <c r="Q74" s="40"/>
      <c r="R74" s="40"/>
      <c r="S74" s="40"/>
    </row>
    <row r="75" spans="1:19" ht="12.75">
      <c r="A75" s="10"/>
      <c r="B75" s="10"/>
      <c r="C75" s="15"/>
      <c r="D75" s="47"/>
      <c r="E75" s="48"/>
      <c r="F75" s="47"/>
      <c r="G75" s="10"/>
      <c r="H75" s="16"/>
      <c r="I75" s="77"/>
      <c r="J75" s="31"/>
      <c r="K75" s="77"/>
      <c r="L75" s="77"/>
      <c r="M75" s="77"/>
      <c r="N75" s="77"/>
      <c r="O75" s="51">
        <v>42441</v>
      </c>
      <c r="P75" s="40"/>
      <c r="Q75" s="40"/>
      <c r="R75" s="40"/>
      <c r="S75" s="40"/>
    </row>
    <row r="76" spans="1:19" ht="12.75">
      <c r="A76" s="10"/>
      <c r="B76" s="10"/>
      <c r="C76" s="15"/>
      <c r="D76" s="47"/>
      <c r="E76" s="48"/>
      <c r="F76" s="47"/>
      <c r="G76" s="10"/>
      <c r="H76" s="16"/>
      <c r="I76" s="77"/>
      <c r="J76" s="31"/>
      <c r="K76" s="77"/>
      <c r="L76" s="77"/>
      <c r="M76" s="77"/>
      <c r="N76" s="77"/>
      <c r="O76" s="51">
        <v>42441</v>
      </c>
      <c r="P76" s="40"/>
      <c r="Q76" s="40"/>
      <c r="R76" s="40"/>
      <c r="S76" s="40"/>
    </row>
    <row r="77" spans="1:19" ht="12.75">
      <c r="A77" s="10"/>
      <c r="B77" s="10"/>
      <c r="C77" s="15"/>
      <c r="D77" s="47"/>
      <c r="E77" s="48"/>
      <c r="F77" s="47"/>
      <c r="G77" s="10"/>
      <c r="H77" s="16"/>
      <c r="I77" s="77"/>
      <c r="J77" s="31"/>
      <c r="K77" s="77"/>
      <c r="L77" s="77"/>
      <c r="M77" s="77"/>
      <c r="N77" s="77"/>
      <c r="O77" s="51">
        <v>42441</v>
      </c>
      <c r="P77" s="40"/>
      <c r="Q77" s="40"/>
      <c r="R77" s="40"/>
      <c r="S77" s="40"/>
    </row>
    <row r="78" spans="1:19" ht="12.75">
      <c r="A78" s="10"/>
      <c r="B78" s="10"/>
      <c r="C78" s="15"/>
      <c r="D78" s="47"/>
      <c r="E78" s="48"/>
      <c r="F78" s="47"/>
      <c r="G78" s="10"/>
      <c r="H78" s="16"/>
      <c r="I78" s="77"/>
      <c r="J78" s="31"/>
      <c r="K78" s="77"/>
      <c r="L78" s="77"/>
      <c r="M78" s="77"/>
      <c r="N78" s="77"/>
      <c r="O78" s="51">
        <v>42441</v>
      </c>
      <c r="P78" s="40"/>
      <c r="Q78" s="40"/>
      <c r="R78" s="40"/>
      <c r="S78" s="40"/>
    </row>
    <row r="79" spans="1:19" ht="12.75">
      <c r="A79" s="10"/>
      <c r="B79" s="10"/>
      <c r="C79" s="15"/>
      <c r="D79" s="47"/>
      <c r="E79" s="48"/>
      <c r="F79" s="47"/>
      <c r="G79" s="10"/>
      <c r="H79" s="16"/>
      <c r="I79" s="77"/>
      <c r="J79" s="31"/>
      <c r="K79" s="77"/>
      <c r="L79" s="77"/>
      <c r="M79" s="77"/>
      <c r="N79" s="77"/>
      <c r="O79" s="51">
        <v>42441</v>
      </c>
      <c r="P79" s="40"/>
      <c r="Q79" s="40"/>
      <c r="R79" s="40"/>
      <c r="S79" s="40"/>
    </row>
    <row r="80" spans="1:19" ht="12.75">
      <c r="A80" s="10"/>
      <c r="B80" s="10"/>
      <c r="C80" s="15"/>
      <c r="D80" s="47"/>
      <c r="E80" s="48"/>
      <c r="F80" s="47"/>
      <c r="G80" s="10"/>
      <c r="H80" s="16"/>
      <c r="I80" s="77"/>
      <c r="J80" s="31"/>
      <c r="K80" s="77"/>
      <c r="L80" s="77"/>
      <c r="M80" s="77"/>
      <c r="N80" s="77"/>
      <c r="O80" s="51">
        <v>42441</v>
      </c>
      <c r="P80" s="40"/>
      <c r="Q80" s="40"/>
      <c r="R80" s="40"/>
      <c r="S80" s="40"/>
    </row>
    <row r="81" spans="1:19" ht="12.75">
      <c r="A81" s="10"/>
      <c r="B81" s="10"/>
      <c r="C81" s="15"/>
      <c r="D81" s="47"/>
      <c r="E81" s="48"/>
      <c r="F81" s="47"/>
      <c r="G81" s="10"/>
      <c r="H81" s="16"/>
      <c r="I81" s="77"/>
      <c r="J81" s="31"/>
      <c r="K81" s="77"/>
      <c r="L81" s="77"/>
      <c r="M81" s="77"/>
      <c r="N81" s="77"/>
      <c r="O81" s="51">
        <v>42441</v>
      </c>
      <c r="P81" s="40"/>
      <c r="Q81" s="40"/>
      <c r="R81" s="40"/>
      <c r="S81" s="40"/>
    </row>
    <row r="82" spans="1:19" ht="12.75">
      <c r="A82" s="10"/>
      <c r="B82" s="10"/>
      <c r="C82" s="15"/>
      <c r="D82" s="47"/>
      <c r="E82" s="48"/>
      <c r="F82" s="47"/>
      <c r="G82" s="10"/>
      <c r="H82" s="16"/>
      <c r="I82" s="77"/>
      <c r="J82" s="31"/>
      <c r="K82" s="77"/>
      <c r="L82" s="77"/>
      <c r="M82" s="77"/>
      <c r="N82" s="77"/>
      <c r="O82" s="51">
        <v>42441</v>
      </c>
      <c r="P82" s="40"/>
      <c r="Q82" s="40"/>
      <c r="R82" s="40"/>
      <c r="S82" s="40"/>
    </row>
    <row r="83" spans="1:19" ht="12.75">
      <c r="A83" s="4" t="s">
        <v>64</v>
      </c>
      <c r="B83" s="6"/>
      <c r="C83" s="6"/>
      <c r="D83" s="36"/>
      <c r="E83" s="36"/>
      <c r="F83" s="36"/>
      <c r="G83" s="5"/>
      <c r="H83" s="6" t="s">
        <v>207</v>
      </c>
      <c r="I83" s="36"/>
      <c r="J83" s="78"/>
      <c r="K83" s="72"/>
      <c r="L83" s="72"/>
      <c r="M83" s="72"/>
      <c r="N83" s="72"/>
      <c r="O83" s="51"/>
      <c r="P83" s="40"/>
      <c r="Q83" s="40"/>
      <c r="R83" s="40"/>
      <c r="S83" s="40"/>
    </row>
    <row r="84" spans="1:19" ht="12.75">
      <c r="A84" s="7" t="s">
        <v>426</v>
      </c>
      <c r="B84" s="12"/>
      <c r="C84" s="12"/>
      <c r="D84" s="39"/>
      <c r="E84" s="39"/>
      <c r="F84" s="39"/>
      <c r="G84" s="8"/>
      <c r="H84" s="12" t="s">
        <v>10</v>
      </c>
      <c r="I84" s="39"/>
      <c r="J84" s="79"/>
      <c r="K84" s="68"/>
      <c r="L84" s="68"/>
      <c r="M84" s="68"/>
      <c r="N84" s="68"/>
      <c r="O84" s="39"/>
      <c r="P84" s="40"/>
      <c r="Q84" s="40"/>
      <c r="R84" s="40"/>
      <c r="S84" s="40"/>
    </row>
    <row r="85" spans="1:19" ht="12.75">
      <c r="A85" s="9" t="s">
        <v>193</v>
      </c>
      <c r="B85" s="1"/>
      <c r="C85" s="1"/>
      <c r="D85" s="43"/>
      <c r="E85" s="43"/>
      <c r="F85" s="43"/>
      <c r="G85" s="3"/>
      <c r="H85" s="1"/>
      <c r="I85" s="43"/>
      <c r="J85" s="80"/>
      <c r="K85" s="73"/>
      <c r="L85" s="73"/>
      <c r="M85" s="73"/>
      <c r="N85" s="73"/>
      <c r="O85" s="39"/>
      <c r="P85" s="40"/>
      <c r="Q85" s="40"/>
      <c r="R85" s="40"/>
      <c r="S85" s="40"/>
    </row>
    <row r="86" spans="1:19" ht="18">
      <c r="A86" s="466" t="s">
        <v>208</v>
      </c>
      <c r="B86" s="466"/>
      <c r="C86" s="466"/>
      <c r="D86" s="466"/>
      <c r="E86" s="466"/>
      <c r="F86" s="466"/>
      <c r="G86" s="466"/>
      <c r="H86" s="466"/>
      <c r="I86" s="466"/>
      <c r="J86" s="466"/>
      <c r="K86" s="20"/>
      <c r="L86" s="20"/>
      <c r="M86" s="20"/>
      <c r="N86" s="20"/>
      <c r="O86" s="19"/>
      <c r="P86" s="40"/>
      <c r="Q86" s="40"/>
      <c r="R86" s="40"/>
      <c r="S86" s="40"/>
    </row>
    <row r="87" spans="1:19" ht="12.75">
      <c r="A87" s="10" t="s">
        <v>2</v>
      </c>
      <c r="B87" s="10" t="s">
        <v>29</v>
      </c>
      <c r="C87" s="10" t="s">
        <v>30</v>
      </c>
      <c r="D87" s="10" t="s">
        <v>3</v>
      </c>
      <c r="E87" s="10" t="s">
        <v>4</v>
      </c>
      <c r="F87" s="10" t="s">
        <v>5</v>
      </c>
      <c r="G87" s="10" t="s">
        <v>1</v>
      </c>
      <c r="H87" s="10" t="s">
        <v>7</v>
      </c>
      <c r="I87" s="10" t="s">
        <v>28</v>
      </c>
      <c r="J87" s="11" t="s">
        <v>50</v>
      </c>
      <c r="K87" s="11" t="s">
        <v>38</v>
      </c>
      <c r="L87" s="11" t="s">
        <v>39</v>
      </c>
      <c r="M87" s="11" t="s">
        <v>40</v>
      </c>
      <c r="N87" s="11" t="s">
        <v>41</v>
      </c>
      <c r="O87" s="21" t="s">
        <v>6</v>
      </c>
      <c r="P87" s="40"/>
      <c r="Q87" s="40"/>
      <c r="R87" s="40"/>
      <c r="S87" s="40"/>
    </row>
    <row r="88" spans="1:19" ht="12.75">
      <c r="A88" s="10"/>
      <c r="B88" s="10"/>
      <c r="C88" s="306">
        <v>12.27</v>
      </c>
      <c r="D88" s="183" t="s">
        <v>68</v>
      </c>
      <c r="E88" s="184" t="s">
        <v>235</v>
      </c>
      <c r="F88" s="183" t="s">
        <v>132</v>
      </c>
      <c r="G88" s="10">
        <f>TRUNC((O88-E88)/365.25)</f>
        <v>59</v>
      </c>
      <c r="H88" s="16">
        <v>12.08</v>
      </c>
      <c r="I88" s="77">
        <f>FLOOR(H88*(VLOOKUP(G88,$R$1:$S$67,2,0)),0.01)</f>
        <v>16.88</v>
      </c>
      <c r="J88" s="31" t="str">
        <f>IF(G88&lt;50,"9.08kg",IF(G88&lt;60,"7.26kg",IF(G88&lt;75,"5.45kg","4kg")))</f>
        <v>7.26kg</v>
      </c>
      <c r="K88" s="77"/>
      <c r="L88" s="77"/>
      <c r="M88" s="77"/>
      <c r="N88" s="77"/>
      <c r="O88" s="51">
        <v>42441</v>
      </c>
      <c r="P88" s="40"/>
      <c r="Q88" s="40"/>
      <c r="R88" s="40"/>
      <c r="S88" s="40"/>
    </row>
    <row r="89" spans="1:19" ht="12.75">
      <c r="A89" s="10"/>
      <c r="B89" s="10"/>
      <c r="C89" s="100">
        <v>12</v>
      </c>
      <c r="D89" s="183" t="s">
        <v>122</v>
      </c>
      <c r="E89" s="184" t="s">
        <v>330</v>
      </c>
      <c r="F89" s="183" t="s">
        <v>123</v>
      </c>
      <c r="G89" s="10">
        <f>TRUNC((O89-E89)/365.25)</f>
        <v>57</v>
      </c>
      <c r="H89" s="16">
        <v>12.25</v>
      </c>
      <c r="I89" s="77">
        <f>FLOOR(H89*(VLOOKUP(G89,$R$1:$S$67,2,0)),0.01)</f>
        <v>16.47</v>
      </c>
      <c r="J89" s="31" t="str">
        <f>IF(G89&lt;50,"9.08kg",IF(G89&lt;60,"7.26kg",IF(G89&lt;75,"5.45kg","4kg")))</f>
        <v>7.26kg</v>
      </c>
      <c r="K89" s="77"/>
      <c r="L89" s="77"/>
      <c r="M89" s="77"/>
      <c r="N89" s="77"/>
      <c r="O89" s="51">
        <v>42441</v>
      </c>
      <c r="P89" s="40"/>
      <c r="Q89" s="40"/>
      <c r="R89" s="40"/>
      <c r="S89" s="40"/>
    </row>
    <row r="90" spans="1:19" ht="12.75">
      <c r="A90" s="10"/>
      <c r="B90" s="10"/>
      <c r="C90" s="307" t="s">
        <v>477</v>
      </c>
      <c r="D90" s="183" t="s">
        <v>302</v>
      </c>
      <c r="E90" s="184" t="s">
        <v>303</v>
      </c>
      <c r="F90" s="227" t="s">
        <v>419</v>
      </c>
      <c r="G90" s="10">
        <f>TRUNC((O90-E90)/365.25)</f>
        <v>41</v>
      </c>
      <c r="H90" s="16">
        <v>11.7</v>
      </c>
      <c r="I90" s="77">
        <f>FLOOR(H90*(VLOOKUP(G90,$R$1:$S$67,2,0)),0.01)</f>
        <v>14.120000000000001</v>
      </c>
      <c r="J90" s="31" t="str">
        <f>IF(G90&lt;50,"9.08kg",IF(G90&lt;60,"7.26kg",IF(G90&lt;75,"5.45kg","4kg")))</f>
        <v>9.08kg</v>
      </c>
      <c r="K90" s="77"/>
      <c r="L90" s="77"/>
      <c r="M90" s="77"/>
      <c r="N90" s="77"/>
      <c r="O90" s="51">
        <v>42441</v>
      </c>
      <c r="P90" s="40"/>
      <c r="Q90" s="40"/>
      <c r="R90" s="40"/>
      <c r="S90" s="40"/>
    </row>
    <row r="91" spans="1:19" ht="12.75">
      <c r="A91" s="10"/>
      <c r="B91" s="10"/>
      <c r="C91" s="306">
        <v>8.6</v>
      </c>
      <c r="D91" s="367" t="s">
        <v>528</v>
      </c>
      <c r="E91" s="368">
        <v>16133</v>
      </c>
      <c r="F91" s="367" t="s">
        <v>529</v>
      </c>
      <c r="G91" s="10">
        <f>TRUNC((O91-E91)/365.25)</f>
        <v>72</v>
      </c>
      <c r="H91" s="16">
        <v>7.66</v>
      </c>
      <c r="I91" s="77">
        <f>FLOOR(H91*(VLOOKUP(G91,$R$1:$S$67,2,0)),0.01)</f>
        <v>11.77</v>
      </c>
      <c r="J91" s="31" t="str">
        <f>IF(G91&lt;50,"9.08kg",IF(G91&lt;60,"7.26kg",IF(G91&lt;75,"5.45kg","4kg")))</f>
        <v>5.45kg</v>
      </c>
      <c r="K91" s="77"/>
      <c r="L91" s="77"/>
      <c r="M91" s="77"/>
      <c r="N91" s="77"/>
      <c r="O91" s="51">
        <v>42441</v>
      </c>
      <c r="P91" s="40"/>
      <c r="Q91" s="40"/>
      <c r="R91" s="40"/>
      <c r="S91" s="40"/>
    </row>
    <row r="92" spans="1:19" ht="12.75">
      <c r="A92" s="10"/>
      <c r="B92" s="10"/>
      <c r="C92" s="306">
        <v>9.89</v>
      </c>
      <c r="D92" s="183" t="s">
        <v>234</v>
      </c>
      <c r="E92" s="184">
        <v>27207</v>
      </c>
      <c r="F92" s="225" t="s">
        <v>72</v>
      </c>
      <c r="G92" s="10">
        <f>TRUNC((O92-E92)/365.25)</f>
        <v>41</v>
      </c>
      <c r="H92" s="16">
        <v>7.9</v>
      </c>
      <c r="I92" s="77">
        <f>FLOOR(H92*(VLOOKUP(G92,$R$1:$S$67,2,0)),0.01)</f>
        <v>9.53</v>
      </c>
      <c r="J92" s="31" t="str">
        <f>IF(G92&lt;50,"9.08kg",IF(G92&lt;60,"7.26kg",IF(G92&lt;75,"5.45kg","4kg")))</f>
        <v>9.08kg</v>
      </c>
      <c r="K92" s="77"/>
      <c r="L92" s="77"/>
      <c r="M92" s="77"/>
      <c r="N92" s="77"/>
      <c r="O92" s="51">
        <v>42441</v>
      </c>
      <c r="P92" s="40"/>
      <c r="Q92" s="40"/>
      <c r="R92" s="40"/>
      <c r="S92" s="40"/>
    </row>
    <row r="93" spans="1:19" ht="12.75">
      <c r="A93" s="10"/>
      <c r="B93" s="10"/>
      <c r="C93" s="15"/>
      <c r="D93" s="288"/>
      <c r="E93" s="289"/>
      <c r="F93" s="288"/>
      <c r="G93" s="10"/>
      <c r="H93" s="16"/>
      <c r="I93" s="77"/>
      <c r="J93" s="31"/>
      <c r="K93" s="77"/>
      <c r="L93" s="77"/>
      <c r="M93" s="77"/>
      <c r="N93" s="77"/>
      <c r="O93" s="51">
        <v>42441</v>
      </c>
      <c r="P93" s="40"/>
      <c r="Q93" s="40"/>
      <c r="R93" s="40"/>
      <c r="S93" s="40"/>
    </row>
    <row r="94" spans="1:19" ht="12.75">
      <c r="A94" s="10"/>
      <c r="B94" s="10"/>
      <c r="C94" s="15"/>
      <c r="D94" s="380"/>
      <c r="E94" s="381"/>
      <c r="F94" s="380"/>
      <c r="G94" s="10"/>
      <c r="H94" s="16"/>
      <c r="I94" s="77"/>
      <c r="J94" s="31"/>
      <c r="K94" s="77"/>
      <c r="L94" s="77"/>
      <c r="M94" s="77"/>
      <c r="N94" s="77"/>
      <c r="O94" s="51">
        <v>42441</v>
      </c>
      <c r="P94" s="40"/>
      <c r="Q94" s="40"/>
      <c r="R94" s="40"/>
      <c r="S94" s="40"/>
    </row>
    <row r="95" spans="1:19" ht="12.75">
      <c r="A95" s="10"/>
      <c r="B95" s="10"/>
      <c r="C95" s="15"/>
      <c r="D95" s="318"/>
      <c r="E95" s="319"/>
      <c r="F95" s="318"/>
      <c r="G95" s="10"/>
      <c r="H95" s="16"/>
      <c r="I95" s="77"/>
      <c r="J95" s="31"/>
      <c r="K95" s="77"/>
      <c r="L95" s="77"/>
      <c r="M95" s="77"/>
      <c r="N95" s="77"/>
      <c r="O95" s="51">
        <v>42441</v>
      </c>
      <c r="P95" s="40"/>
      <c r="Q95" s="40"/>
      <c r="R95" s="40"/>
      <c r="S95" s="40"/>
    </row>
    <row r="96" spans="1:19" ht="12.75">
      <c r="A96" s="10"/>
      <c r="B96" s="10"/>
      <c r="C96" s="219"/>
      <c r="D96" s="318"/>
      <c r="E96" s="319"/>
      <c r="F96" s="318"/>
      <c r="G96" s="10"/>
      <c r="H96" s="16"/>
      <c r="I96" s="77"/>
      <c r="J96" s="31"/>
      <c r="K96" s="77"/>
      <c r="L96" s="77"/>
      <c r="M96" s="77"/>
      <c r="N96" s="77"/>
      <c r="O96" s="51">
        <v>42441</v>
      </c>
      <c r="P96" s="40"/>
      <c r="Q96" s="40"/>
      <c r="R96" s="40"/>
      <c r="S96" s="40"/>
    </row>
    <row r="97" spans="1:19" ht="12.75">
      <c r="A97" s="10"/>
      <c r="B97" s="10"/>
      <c r="C97" s="15"/>
      <c r="D97" s="318"/>
      <c r="E97" s="319"/>
      <c r="F97" s="320"/>
      <c r="G97" s="10"/>
      <c r="H97" s="16"/>
      <c r="I97" s="77"/>
      <c r="J97" s="31"/>
      <c r="K97" s="77"/>
      <c r="L97" s="77"/>
      <c r="M97" s="77"/>
      <c r="N97" s="77"/>
      <c r="O97" s="51">
        <v>42441</v>
      </c>
      <c r="P97" s="40"/>
      <c r="Q97" s="40"/>
      <c r="R97" s="40"/>
      <c r="S97" s="40"/>
    </row>
    <row r="98" spans="1:19" ht="12.75">
      <c r="A98" s="10"/>
      <c r="B98" s="10"/>
      <c r="C98" s="306"/>
      <c r="D98" s="183"/>
      <c r="E98" s="184"/>
      <c r="F98" s="183"/>
      <c r="G98" s="10"/>
      <c r="H98" s="16"/>
      <c r="I98" s="77"/>
      <c r="J98" s="31"/>
      <c r="K98" s="77"/>
      <c r="L98" s="77"/>
      <c r="M98" s="77"/>
      <c r="N98" s="77"/>
      <c r="O98" s="51">
        <v>42441</v>
      </c>
      <c r="P98" s="40"/>
      <c r="Q98" s="40"/>
      <c r="R98" s="40"/>
      <c r="S98" s="40"/>
    </row>
    <row r="99" spans="1:19" ht="12.75">
      <c r="A99" s="10"/>
      <c r="B99" s="10"/>
      <c r="C99" s="100"/>
      <c r="D99" s="183"/>
      <c r="E99" s="184"/>
      <c r="F99" s="183"/>
      <c r="G99" s="10"/>
      <c r="H99" s="16"/>
      <c r="I99" s="77"/>
      <c r="J99" s="31"/>
      <c r="K99" s="77"/>
      <c r="L99" s="77"/>
      <c r="M99" s="77"/>
      <c r="N99" s="77"/>
      <c r="O99" s="51">
        <v>42441</v>
      </c>
      <c r="P99" s="40"/>
      <c r="Q99" s="40"/>
      <c r="R99" s="40"/>
      <c r="S99" s="40"/>
    </row>
    <row r="100" spans="1:19" ht="12.75">
      <c r="A100" s="10"/>
      <c r="B100" s="10"/>
      <c r="C100" s="307"/>
      <c r="D100" s="183"/>
      <c r="E100" s="184"/>
      <c r="F100" s="227"/>
      <c r="G100" s="10"/>
      <c r="H100" s="16"/>
      <c r="I100" s="77"/>
      <c r="J100" s="31"/>
      <c r="K100" s="77"/>
      <c r="L100" s="77"/>
      <c r="M100" s="77"/>
      <c r="N100" s="77"/>
      <c r="O100" s="51">
        <v>42441</v>
      </c>
      <c r="P100" s="40"/>
      <c r="Q100" s="40"/>
      <c r="R100" s="40"/>
      <c r="S100" s="40"/>
    </row>
    <row r="101" spans="1:19" ht="12.75">
      <c r="A101" s="10"/>
      <c r="B101" s="10"/>
      <c r="C101" s="306"/>
      <c r="D101" s="367"/>
      <c r="E101" s="368"/>
      <c r="F101" s="367"/>
      <c r="G101" s="10"/>
      <c r="H101" s="16"/>
      <c r="I101" s="77"/>
      <c r="J101" s="31"/>
      <c r="K101" s="77"/>
      <c r="L101" s="77"/>
      <c r="M101" s="77"/>
      <c r="N101" s="77"/>
      <c r="O101" s="51">
        <v>42441</v>
      </c>
      <c r="P101" s="40"/>
      <c r="Q101" s="40"/>
      <c r="R101" s="40"/>
      <c r="S101" s="40"/>
    </row>
    <row r="102" spans="1:19" ht="12.75">
      <c r="A102" s="10"/>
      <c r="B102" s="10"/>
      <c r="C102" s="306"/>
      <c r="D102" s="183"/>
      <c r="E102" s="184"/>
      <c r="F102" s="225"/>
      <c r="G102" s="10"/>
      <c r="H102" s="16"/>
      <c r="I102" s="77"/>
      <c r="J102" s="31"/>
      <c r="K102" s="77"/>
      <c r="L102" s="77"/>
      <c r="M102" s="77"/>
      <c r="N102" s="77"/>
      <c r="O102" s="51">
        <v>42441</v>
      </c>
      <c r="P102" s="40"/>
      <c r="Q102" s="40"/>
      <c r="R102" s="40"/>
      <c r="S102" s="40"/>
    </row>
    <row r="103" spans="1:19" ht="12.75">
      <c r="A103" s="10"/>
      <c r="B103" s="10"/>
      <c r="C103" s="278"/>
      <c r="D103" s="318"/>
      <c r="E103" s="319"/>
      <c r="F103" s="320"/>
      <c r="G103" s="10"/>
      <c r="H103" s="16"/>
      <c r="I103" s="77"/>
      <c r="J103" s="31"/>
      <c r="K103" s="77"/>
      <c r="L103" s="77"/>
      <c r="M103" s="77"/>
      <c r="N103" s="77"/>
      <c r="O103" s="51">
        <v>42441</v>
      </c>
      <c r="P103" s="40"/>
      <c r="Q103" s="40"/>
      <c r="R103" s="40"/>
      <c r="S103" s="40"/>
    </row>
    <row r="104" spans="1:19" ht="12.75">
      <c r="A104" s="10"/>
      <c r="B104" s="10"/>
      <c r="C104" s="278"/>
      <c r="D104" s="82"/>
      <c r="E104" s="83"/>
      <c r="F104" s="82"/>
      <c r="G104" s="10"/>
      <c r="H104" s="16"/>
      <c r="I104" s="77"/>
      <c r="J104" s="31"/>
      <c r="K104" s="77"/>
      <c r="L104" s="77"/>
      <c r="M104" s="77"/>
      <c r="N104" s="77"/>
      <c r="O104" s="51">
        <v>42441</v>
      </c>
      <c r="P104" s="40"/>
      <c r="Q104" s="40"/>
      <c r="R104" s="40"/>
      <c r="S104" s="40"/>
    </row>
    <row r="105" spans="1:19" ht="12.75">
      <c r="A105" s="10"/>
      <c r="B105" s="10"/>
      <c r="C105" s="279"/>
      <c r="D105" s="82"/>
      <c r="E105" s="83"/>
      <c r="F105" s="82"/>
      <c r="G105" s="10"/>
      <c r="H105" s="16"/>
      <c r="I105" s="77"/>
      <c r="J105" s="31"/>
      <c r="K105" s="77"/>
      <c r="L105" s="77"/>
      <c r="M105" s="77"/>
      <c r="N105" s="77"/>
      <c r="O105" s="51">
        <v>42441</v>
      </c>
      <c r="P105" s="40"/>
      <c r="Q105" s="40"/>
      <c r="R105" s="40"/>
      <c r="S105" s="40"/>
    </row>
    <row r="106" spans="1:19" ht="12.75">
      <c r="A106" s="10"/>
      <c r="B106" s="10"/>
      <c r="C106" s="46"/>
      <c r="D106" s="23"/>
      <c r="E106" s="53"/>
      <c r="F106" s="23"/>
      <c r="G106" s="10"/>
      <c r="H106" s="16"/>
      <c r="I106" s="77"/>
      <c r="J106" s="31"/>
      <c r="K106" s="77"/>
      <c r="L106" s="77"/>
      <c r="M106" s="77"/>
      <c r="N106" s="77"/>
      <c r="O106" s="51">
        <v>42441</v>
      </c>
      <c r="P106" s="40"/>
      <c r="Q106" s="40"/>
      <c r="R106" s="40"/>
      <c r="S106" s="40"/>
    </row>
    <row r="107" spans="1:19" ht="12.75">
      <c r="A107" s="10"/>
      <c r="B107" s="10"/>
      <c r="C107" s="15"/>
      <c r="D107" s="23"/>
      <c r="E107" s="53"/>
      <c r="F107" s="23"/>
      <c r="G107" s="10"/>
      <c r="H107" s="16"/>
      <c r="I107" s="77"/>
      <c r="J107" s="31"/>
      <c r="K107" s="77"/>
      <c r="L107" s="77"/>
      <c r="M107" s="77"/>
      <c r="N107" s="77"/>
      <c r="O107" s="51">
        <v>42441</v>
      </c>
      <c r="P107" s="40"/>
      <c r="Q107" s="40"/>
      <c r="R107" s="40"/>
      <c r="S107" s="40"/>
    </row>
    <row r="108" spans="1:19" ht="12.75">
      <c r="A108" s="10"/>
      <c r="B108" s="10"/>
      <c r="C108" s="15"/>
      <c r="D108" s="47"/>
      <c r="E108" s="48"/>
      <c r="F108" s="47"/>
      <c r="G108" s="10"/>
      <c r="H108" s="16"/>
      <c r="I108" s="77"/>
      <c r="J108" s="31"/>
      <c r="K108" s="77"/>
      <c r="L108" s="77"/>
      <c r="M108" s="77"/>
      <c r="N108" s="77"/>
      <c r="O108" s="51">
        <v>42441</v>
      </c>
      <c r="P108" s="40"/>
      <c r="Q108" s="40"/>
      <c r="R108" s="40"/>
      <c r="S108" s="40"/>
    </row>
    <row r="109" spans="1:19" ht="12.75">
      <c r="A109" s="10"/>
      <c r="B109" s="10"/>
      <c r="C109" s="15"/>
      <c r="D109" s="54"/>
      <c r="E109" s="58"/>
      <c r="F109" s="54"/>
      <c r="G109" s="10"/>
      <c r="H109" s="16"/>
      <c r="I109" s="77"/>
      <c r="J109" s="31"/>
      <c r="K109" s="77"/>
      <c r="L109" s="77"/>
      <c r="M109" s="77"/>
      <c r="N109" s="77"/>
      <c r="O109" s="51">
        <v>42441</v>
      </c>
      <c r="P109" s="40"/>
      <c r="Q109" s="40"/>
      <c r="R109" s="40"/>
      <c r="S109" s="40"/>
    </row>
    <row r="110" spans="1:19" ht="12.75">
      <c r="A110" s="10"/>
      <c r="B110" s="10"/>
      <c r="C110" s="15"/>
      <c r="D110" s="54"/>
      <c r="E110" s="58"/>
      <c r="F110" s="54"/>
      <c r="G110" s="10"/>
      <c r="H110" s="16"/>
      <c r="I110" s="77"/>
      <c r="J110" s="31"/>
      <c r="K110" s="77"/>
      <c r="L110" s="77"/>
      <c r="M110" s="77"/>
      <c r="N110" s="77"/>
      <c r="O110" s="51">
        <v>42441</v>
      </c>
      <c r="P110" s="40"/>
      <c r="Q110" s="40"/>
      <c r="R110" s="40"/>
      <c r="S110" s="40"/>
    </row>
    <row r="111" spans="1:19" ht="12.75">
      <c r="A111" s="10"/>
      <c r="B111" s="10"/>
      <c r="C111" s="15"/>
      <c r="D111" s="47"/>
      <c r="E111" s="48"/>
      <c r="F111" s="47"/>
      <c r="G111" s="10"/>
      <c r="H111" s="16"/>
      <c r="I111" s="77"/>
      <c r="J111" s="31"/>
      <c r="K111" s="77"/>
      <c r="L111" s="77"/>
      <c r="M111" s="77"/>
      <c r="N111" s="77"/>
      <c r="O111" s="51">
        <v>42441</v>
      </c>
      <c r="P111" s="40"/>
      <c r="Q111" s="40"/>
      <c r="R111" s="40"/>
      <c r="S111" s="40"/>
    </row>
    <row r="112" spans="1:19" ht="12.75">
      <c r="A112" s="10"/>
      <c r="B112" s="10"/>
      <c r="C112" s="15"/>
      <c r="D112" s="23"/>
      <c r="E112" s="53"/>
      <c r="F112" s="23"/>
      <c r="G112" s="10"/>
      <c r="H112" s="16"/>
      <c r="I112" s="77"/>
      <c r="J112" s="31"/>
      <c r="K112" s="77"/>
      <c r="L112" s="77"/>
      <c r="M112" s="77"/>
      <c r="N112" s="77"/>
      <c r="O112" s="51">
        <v>42441</v>
      </c>
      <c r="P112" s="40"/>
      <c r="Q112" s="40"/>
      <c r="R112" s="40"/>
      <c r="S112" s="40"/>
    </row>
    <row r="113" spans="1:19" ht="12.75">
      <c r="A113" s="10"/>
      <c r="B113" s="10"/>
      <c r="C113" s="29"/>
      <c r="D113" s="47"/>
      <c r="E113" s="48"/>
      <c r="F113" s="47"/>
      <c r="G113" s="10"/>
      <c r="H113" s="16"/>
      <c r="I113" s="77"/>
      <c r="J113" s="31"/>
      <c r="K113" s="77"/>
      <c r="L113" s="77"/>
      <c r="M113" s="77"/>
      <c r="N113" s="77"/>
      <c r="O113" s="51">
        <v>42441</v>
      </c>
      <c r="P113" s="40"/>
      <c r="Q113" s="40"/>
      <c r="R113" s="40"/>
      <c r="S113" s="40"/>
    </row>
    <row r="114" spans="1:19" ht="12.75">
      <c r="A114" s="10"/>
      <c r="B114" s="10"/>
      <c r="C114" s="15"/>
      <c r="D114" s="47"/>
      <c r="E114" s="52"/>
      <c r="F114" s="47"/>
      <c r="G114" s="10"/>
      <c r="H114" s="16"/>
      <c r="I114" s="77"/>
      <c r="J114" s="31"/>
      <c r="K114" s="77"/>
      <c r="L114" s="77"/>
      <c r="M114" s="77"/>
      <c r="N114" s="77"/>
      <c r="O114" s="51">
        <v>42441</v>
      </c>
      <c r="P114" s="40"/>
      <c r="Q114" s="40"/>
      <c r="R114" s="40"/>
      <c r="S114" s="40"/>
    </row>
    <row r="115" spans="1:19" ht="12.75">
      <c r="A115" s="10"/>
      <c r="B115" s="10"/>
      <c r="C115" s="29"/>
      <c r="D115" s="23"/>
      <c r="E115" s="53"/>
      <c r="F115" s="23"/>
      <c r="G115" s="10"/>
      <c r="H115" s="16"/>
      <c r="I115" s="77"/>
      <c r="J115" s="31"/>
      <c r="K115" s="77"/>
      <c r="L115" s="77"/>
      <c r="M115" s="77"/>
      <c r="N115" s="77"/>
      <c r="O115" s="51">
        <v>42441</v>
      </c>
      <c r="P115" s="40"/>
      <c r="Q115" s="40"/>
      <c r="R115" s="40"/>
      <c r="S115" s="40"/>
    </row>
    <row r="116" spans="1:19" ht="12.75">
      <c r="A116" s="10"/>
      <c r="B116" s="10"/>
      <c r="C116" s="46"/>
      <c r="D116" s="23"/>
      <c r="E116" s="53"/>
      <c r="F116" s="23"/>
      <c r="G116" s="10"/>
      <c r="H116" s="16"/>
      <c r="I116" s="77"/>
      <c r="J116" s="31"/>
      <c r="K116" s="77"/>
      <c r="L116" s="77"/>
      <c r="M116" s="77"/>
      <c r="N116" s="77"/>
      <c r="O116" s="51">
        <v>42441</v>
      </c>
      <c r="P116" s="40"/>
      <c r="Q116" s="40"/>
      <c r="R116" s="40"/>
      <c r="S116" s="40"/>
    </row>
    <row r="117" spans="1:19" ht="12.75">
      <c r="A117" s="10"/>
      <c r="B117" s="10"/>
      <c r="C117" s="15"/>
      <c r="D117" s="54"/>
      <c r="E117" s="54"/>
      <c r="F117" s="54"/>
      <c r="G117" s="10"/>
      <c r="H117" s="16"/>
      <c r="I117" s="77"/>
      <c r="J117" s="31"/>
      <c r="K117" s="77"/>
      <c r="L117" s="77"/>
      <c r="M117" s="77"/>
      <c r="N117" s="77"/>
      <c r="O117" s="51">
        <v>42441</v>
      </c>
      <c r="P117" s="40"/>
      <c r="Q117" s="40"/>
      <c r="R117" s="40"/>
      <c r="S117" s="40"/>
    </row>
    <row r="118" spans="1:19" ht="12.75">
      <c r="A118" s="10"/>
      <c r="B118" s="10"/>
      <c r="C118" s="15"/>
      <c r="D118" s="54"/>
      <c r="E118" s="54"/>
      <c r="F118" s="54"/>
      <c r="G118" s="10"/>
      <c r="H118" s="16"/>
      <c r="I118" s="77"/>
      <c r="J118" s="31"/>
      <c r="K118" s="77"/>
      <c r="L118" s="77"/>
      <c r="M118" s="77"/>
      <c r="N118" s="77"/>
      <c r="O118" s="51">
        <v>42441</v>
      </c>
      <c r="P118" s="40"/>
      <c r="Q118" s="40"/>
      <c r="R118" s="40"/>
      <c r="S118" s="40"/>
    </row>
    <row r="119" spans="1:15" ht="12.75">
      <c r="A119" s="10"/>
      <c r="B119" s="10"/>
      <c r="C119" s="15"/>
      <c r="D119" s="54"/>
      <c r="E119" s="54"/>
      <c r="F119" s="54"/>
      <c r="G119" s="10"/>
      <c r="H119" s="16"/>
      <c r="I119" s="77"/>
      <c r="J119" s="31"/>
      <c r="K119" s="77"/>
      <c r="L119" s="77"/>
      <c r="M119" s="77"/>
      <c r="N119" s="77"/>
      <c r="O119" s="51">
        <v>42441</v>
      </c>
    </row>
    <row r="120" spans="1:15" ht="12.75">
      <c r="A120" s="10"/>
      <c r="B120" s="10"/>
      <c r="C120" s="15"/>
      <c r="D120" s="54"/>
      <c r="E120" s="54"/>
      <c r="F120" s="54"/>
      <c r="G120" s="10"/>
      <c r="H120" s="16"/>
      <c r="I120" s="77"/>
      <c r="J120" s="31"/>
      <c r="K120" s="77"/>
      <c r="L120" s="77"/>
      <c r="M120" s="77"/>
      <c r="N120" s="77"/>
      <c r="O120" s="51">
        <v>42441</v>
      </c>
    </row>
    <row r="121" spans="1:15" ht="12.75">
      <c r="A121" s="10"/>
      <c r="B121" s="10"/>
      <c r="C121" s="15"/>
      <c r="D121" s="54"/>
      <c r="E121" s="54"/>
      <c r="F121" s="54"/>
      <c r="G121" s="10"/>
      <c r="H121" s="16"/>
      <c r="I121" s="77"/>
      <c r="J121" s="31"/>
      <c r="K121" s="77"/>
      <c r="L121" s="77"/>
      <c r="M121" s="77"/>
      <c r="N121" s="77"/>
      <c r="O121" s="51">
        <v>42441</v>
      </c>
    </row>
    <row r="122" spans="1:15" ht="12.75">
      <c r="A122" s="10"/>
      <c r="B122" s="10"/>
      <c r="C122" s="15"/>
      <c r="D122" s="54"/>
      <c r="E122" s="54"/>
      <c r="F122" s="54"/>
      <c r="G122" s="10"/>
      <c r="H122" s="16"/>
      <c r="I122" s="77"/>
      <c r="J122" s="31"/>
      <c r="K122" s="77"/>
      <c r="L122" s="77"/>
      <c r="M122" s="77"/>
      <c r="N122" s="77"/>
      <c r="O122" s="51">
        <v>42441</v>
      </c>
    </row>
    <row r="123" spans="1:15" ht="12.75">
      <c r="A123" s="10"/>
      <c r="B123" s="10"/>
      <c r="C123" s="15"/>
      <c r="D123" s="54"/>
      <c r="E123" s="54"/>
      <c r="F123" s="54"/>
      <c r="G123" s="10"/>
      <c r="H123" s="16"/>
      <c r="I123" s="77"/>
      <c r="J123" s="31"/>
      <c r="K123" s="77"/>
      <c r="L123" s="77"/>
      <c r="M123" s="77"/>
      <c r="N123" s="77"/>
      <c r="O123" s="51">
        <v>42441</v>
      </c>
    </row>
  </sheetData>
  <sheetProtection/>
  <mergeCells count="3">
    <mergeCell ref="A4:J4"/>
    <mergeCell ref="A45:J45"/>
    <mergeCell ref="A86:J86"/>
  </mergeCells>
  <printOptions/>
  <pageMargins left="0.75" right="0.75" top="0.53" bottom="0.54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121"/>
  <sheetViews>
    <sheetView zoomScalePageLayoutView="0" workbookViewId="0" topLeftCell="A13">
      <selection activeCell="D46" sqref="D46"/>
    </sheetView>
  </sheetViews>
  <sheetFormatPr defaultColWidth="9.00390625" defaultRowHeight="12.75"/>
  <cols>
    <col min="1" max="1" width="4.25390625" style="40" customWidth="1"/>
    <col min="2" max="2" width="4.75390625" style="40" customWidth="1"/>
    <col min="3" max="3" width="6.625" style="40" customWidth="1"/>
    <col min="4" max="4" width="24.00390625" style="40" customWidth="1"/>
    <col min="5" max="5" width="10.125" style="40" bestFit="1" customWidth="1"/>
    <col min="6" max="6" width="27.00390625" style="40" bestFit="1" customWidth="1"/>
    <col min="7" max="7" width="4.75390625" style="40" customWidth="1"/>
    <col min="8" max="8" width="6.875" style="40" customWidth="1"/>
    <col min="9" max="9" width="9.25390625" style="55" customWidth="1"/>
    <col min="10" max="10" width="4.375" style="40" customWidth="1"/>
    <col min="11" max="11" width="10.125" style="40" bestFit="1" customWidth="1"/>
    <col min="12" max="12" width="5.75390625" style="40" bestFit="1" customWidth="1"/>
    <col min="13" max="13" width="6.625" style="40" bestFit="1" customWidth="1"/>
    <col min="14" max="14" width="5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13</v>
      </c>
      <c r="I1" s="37"/>
      <c r="J1" s="38"/>
      <c r="K1" s="39"/>
      <c r="L1" s="119" t="s">
        <v>181</v>
      </c>
      <c r="M1" s="120" t="s">
        <v>180</v>
      </c>
      <c r="N1" s="119" t="s">
        <v>181</v>
      </c>
      <c r="O1" s="120" t="s">
        <v>180</v>
      </c>
    </row>
    <row r="2" spans="1:15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0.9837</v>
      </c>
      <c r="N2" s="121">
        <v>35</v>
      </c>
      <c r="O2" s="122">
        <v>0.9702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0.9777</v>
      </c>
      <c r="N3" s="108">
        <v>36</v>
      </c>
      <c r="O3" s="109">
        <v>0.963</v>
      </c>
    </row>
    <row r="4" spans="1:15" ht="18">
      <c r="A4" s="466" t="s">
        <v>14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0.9717</v>
      </c>
      <c r="N4" s="108">
        <v>37</v>
      </c>
      <c r="O4" s="109">
        <v>0.9558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0.9656</v>
      </c>
      <c r="N5" s="108">
        <v>38</v>
      </c>
      <c r="O5" s="109">
        <v>0.9486</v>
      </c>
    </row>
    <row r="6" spans="1:15" ht="12.75">
      <c r="A6" s="10"/>
      <c r="B6" s="10"/>
      <c r="C6" s="219"/>
      <c r="D6" s="155" t="s">
        <v>496</v>
      </c>
      <c r="E6" s="156" t="s">
        <v>497</v>
      </c>
      <c r="F6" s="155" t="s">
        <v>498</v>
      </c>
      <c r="G6" s="10">
        <f aca="true" t="shared" si="0" ref="G6:G37">TRUNC((K6-E6)/365.25)</f>
        <v>61</v>
      </c>
      <c r="H6" s="16">
        <v>26.86</v>
      </c>
      <c r="I6" s="57">
        <f aca="true" t="shared" si="1" ref="I6:I37">CEILING(H6*(VLOOKUP(G6,$L$1:$M$67,2,0)),0.01)</f>
        <v>22.21</v>
      </c>
      <c r="J6" s="50"/>
      <c r="K6" s="51">
        <v>42441</v>
      </c>
      <c r="L6" s="108">
        <v>39</v>
      </c>
      <c r="M6" s="109">
        <v>0.9596</v>
      </c>
      <c r="N6" s="108">
        <v>39</v>
      </c>
      <c r="O6" s="109">
        <v>0.9414</v>
      </c>
    </row>
    <row r="7" spans="1:15" ht="12.75">
      <c r="A7" s="10"/>
      <c r="B7" s="25"/>
      <c r="C7" s="46"/>
      <c r="D7" s="411" t="s">
        <v>590</v>
      </c>
      <c r="E7" s="412">
        <v>29444</v>
      </c>
      <c r="F7" s="411" t="s">
        <v>591</v>
      </c>
      <c r="G7" s="10">
        <f t="shared" si="0"/>
        <v>35</v>
      </c>
      <c r="H7" s="16">
        <v>23.12</v>
      </c>
      <c r="I7" s="57">
        <f t="shared" si="1"/>
        <v>22.75</v>
      </c>
      <c r="J7" s="50"/>
      <c r="K7" s="51">
        <v>42441</v>
      </c>
      <c r="L7" s="121">
        <v>40</v>
      </c>
      <c r="M7" s="122">
        <v>0.9536</v>
      </c>
      <c r="N7" s="121">
        <v>40</v>
      </c>
      <c r="O7" s="122">
        <v>0.9342</v>
      </c>
    </row>
    <row r="8" spans="1:15" ht="12.75">
      <c r="A8" s="10"/>
      <c r="B8" s="25"/>
      <c r="C8" s="101"/>
      <c r="D8" s="447" t="s">
        <v>601</v>
      </c>
      <c r="E8" s="448">
        <v>27883</v>
      </c>
      <c r="F8" s="447" t="s">
        <v>602</v>
      </c>
      <c r="G8" s="10">
        <f t="shared" si="0"/>
        <v>39</v>
      </c>
      <c r="H8" s="16">
        <v>24.03</v>
      </c>
      <c r="I8" s="57">
        <f t="shared" si="1"/>
        <v>23.06</v>
      </c>
      <c r="J8" s="50"/>
      <c r="K8" s="51">
        <v>42441</v>
      </c>
      <c r="L8" s="108">
        <v>41</v>
      </c>
      <c r="M8" s="109">
        <v>0.9476</v>
      </c>
      <c r="N8" s="108">
        <v>41</v>
      </c>
      <c r="O8" s="109">
        <v>0.927</v>
      </c>
    </row>
    <row r="9" spans="1:15" ht="12.75">
      <c r="A9" s="10"/>
      <c r="B9" s="25"/>
      <c r="C9" s="15"/>
      <c r="D9" s="155" t="s">
        <v>103</v>
      </c>
      <c r="E9" s="156" t="s">
        <v>237</v>
      </c>
      <c r="F9" s="155" t="s">
        <v>238</v>
      </c>
      <c r="G9" s="10">
        <f t="shared" si="0"/>
        <v>52</v>
      </c>
      <c r="H9" s="16">
        <v>26.19</v>
      </c>
      <c r="I9" s="57">
        <f t="shared" si="1"/>
        <v>23.09</v>
      </c>
      <c r="J9" s="50"/>
      <c r="K9" s="51">
        <v>42441</v>
      </c>
      <c r="L9" s="108">
        <v>42</v>
      </c>
      <c r="M9" s="109">
        <v>0.9416</v>
      </c>
      <c r="N9" s="108">
        <v>42</v>
      </c>
      <c r="O9" s="109">
        <v>0.9198</v>
      </c>
    </row>
    <row r="10" spans="1:15" ht="12.75">
      <c r="A10" s="10"/>
      <c r="B10" s="25"/>
      <c r="C10" s="46"/>
      <c r="D10" s="155" t="s">
        <v>447</v>
      </c>
      <c r="E10" s="156">
        <v>24416</v>
      </c>
      <c r="F10" s="155" t="s">
        <v>448</v>
      </c>
      <c r="G10" s="10">
        <f t="shared" si="0"/>
        <v>49</v>
      </c>
      <c r="H10" s="16">
        <v>26.02</v>
      </c>
      <c r="I10" s="57">
        <f t="shared" si="1"/>
        <v>23.41</v>
      </c>
      <c r="J10" s="50"/>
      <c r="K10" s="51">
        <v>42441</v>
      </c>
      <c r="L10" s="108">
        <v>43</v>
      </c>
      <c r="M10" s="109">
        <v>0.9355</v>
      </c>
      <c r="N10" s="108">
        <v>43</v>
      </c>
      <c r="O10" s="109">
        <v>0.9126</v>
      </c>
    </row>
    <row r="11" spans="1:15" ht="12.75">
      <c r="A11" s="10"/>
      <c r="B11" s="25"/>
      <c r="C11" s="219"/>
      <c r="D11" s="155" t="s">
        <v>374</v>
      </c>
      <c r="E11" s="156">
        <v>27582</v>
      </c>
      <c r="F11" s="221" t="s">
        <v>85</v>
      </c>
      <c r="G11" s="10">
        <f t="shared" si="0"/>
        <v>40</v>
      </c>
      <c r="H11" s="16">
        <v>24.98</v>
      </c>
      <c r="I11" s="57">
        <f t="shared" si="1"/>
        <v>23.830000000000002</v>
      </c>
      <c r="J11" s="50"/>
      <c r="K11" s="51">
        <v>42441</v>
      </c>
      <c r="L11" s="108">
        <v>44</v>
      </c>
      <c r="M11" s="109">
        <v>0.9295</v>
      </c>
      <c r="N11" s="108">
        <v>44</v>
      </c>
      <c r="O11" s="109">
        <v>0.9054</v>
      </c>
    </row>
    <row r="12" spans="1:15" ht="12.75">
      <c r="A12" s="10"/>
      <c r="B12" s="25"/>
      <c r="C12" s="15"/>
      <c r="D12" s="155" t="s">
        <v>106</v>
      </c>
      <c r="E12" s="156" t="s">
        <v>215</v>
      </c>
      <c r="F12" s="221" t="s">
        <v>216</v>
      </c>
      <c r="G12" s="10">
        <f t="shared" si="0"/>
        <v>49</v>
      </c>
      <c r="H12" s="16">
        <v>27.08</v>
      </c>
      <c r="I12" s="57">
        <f t="shared" si="1"/>
        <v>24.36</v>
      </c>
      <c r="J12" s="50"/>
      <c r="K12" s="51">
        <v>42441</v>
      </c>
      <c r="L12" s="121">
        <v>45</v>
      </c>
      <c r="M12" s="122">
        <v>0.9235</v>
      </c>
      <c r="N12" s="121">
        <v>45</v>
      </c>
      <c r="O12" s="122">
        <v>0.8982</v>
      </c>
    </row>
    <row r="13" spans="1:15" ht="12.75">
      <c r="A13" s="10"/>
      <c r="B13" s="25"/>
      <c r="C13" s="29"/>
      <c r="D13" s="155" t="s">
        <v>173</v>
      </c>
      <c r="E13" s="156" t="s">
        <v>239</v>
      </c>
      <c r="F13" s="221" t="s">
        <v>650</v>
      </c>
      <c r="G13" s="10">
        <f t="shared" si="0"/>
        <v>56</v>
      </c>
      <c r="H13" s="16">
        <v>28.49</v>
      </c>
      <c r="I13" s="57">
        <f t="shared" si="1"/>
        <v>24.43</v>
      </c>
      <c r="J13" s="50"/>
      <c r="K13" s="51">
        <v>42441</v>
      </c>
      <c r="L13" s="108">
        <v>46</v>
      </c>
      <c r="M13" s="109">
        <v>0.9175</v>
      </c>
      <c r="N13" s="108">
        <v>46</v>
      </c>
      <c r="O13" s="109">
        <v>0.891</v>
      </c>
    </row>
    <row r="14" spans="1:15" ht="12.75">
      <c r="A14" s="10"/>
      <c r="B14" s="25"/>
      <c r="C14" s="46"/>
      <c r="D14" s="155" t="s">
        <v>376</v>
      </c>
      <c r="E14" s="156">
        <v>26816</v>
      </c>
      <c r="F14" s="221" t="s">
        <v>377</v>
      </c>
      <c r="G14" s="10">
        <f t="shared" si="0"/>
        <v>42</v>
      </c>
      <c r="H14" s="16">
        <v>26.01</v>
      </c>
      <c r="I14" s="57">
        <f t="shared" si="1"/>
        <v>24.5</v>
      </c>
      <c r="J14" s="50"/>
      <c r="K14" s="51">
        <v>42441</v>
      </c>
      <c r="L14" s="108">
        <v>47</v>
      </c>
      <c r="M14" s="109">
        <v>0.9115</v>
      </c>
      <c r="N14" s="108">
        <v>47</v>
      </c>
      <c r="O14" s="109">
        <v>0.8838</v>
      </c>
    </row>
    <row r="15" spans="1:15" ht="12.75">
      <c r="A15" s="10"/>
      <c r="B15" s="25"/>
      <c r="C15" s="29"/>
      <c r="D15" s="155" t="s">
        <v>394</v>
      </c>
      <c r="E15" s="156">
        <v>25885</v>
      </c>
      <c r="F15" s="221" t="s">
        <v>395</v>
      </c>
      <c r="G15" s="10">
        <f t="shared" si="0"/>
        <v>45</v>
      </c>
      <c r="H15" s="16">
        <v>26.55</v>
      </c>
      <c r="I15" s="57">
        <f t="shared" si="1"/>
        <v>24.52</v>
      </c>
      <c r="J15" s="50"/>
      <c r="K15" s="51">
        <v>42441</v>
      </c>
      <c r="L15" s="108">
        <v>48</v>
      </c>
      <c r="M15" s="109">
        <v>0.9054</v>
      </c>
      <c r="N15" s="108">
        <v>48</v>
      </c>
      <c r="O15" s="109">
        <v>0.8766</v>
      </c>
    </row>
    <row r="16" spans="1:15" ht="12.75">
      <c r="A16" s="10"/>
      <c r="B16" s="25"/>
      <c r="C16" s="219"/>
      <c r="D16" s="155" t="s">
        <v>97</v>
      </c>
      <c r="E16" s="156" t="s">
        <v>241</v>
      </c>
      <c r="F16" s="155" t="s">
        <v>88</v>
      </c>
      <c r="G16" s="10">
        <f t="shared" si="0"/>
        <v>73</v>
      </c>
      <c r="H16" s="16">
        <v>33.21</v>
      </c>
      <c r="I16" s="57">
        <f t="shared" si="1"/>
        <v>24.53</v>
      </c>
      <c r="J16" s="50"/>
      <c r="K16" s="51">
        <v>42441</v>
      </c>
      <c r="L16" s="108">
        <v>49</v>
      </c>
      <c r="M16" s="109">
        <v>0.8994</v>
      </c>
      <c r="N16" s="108">
        <v>49</v>
      </c>
      <c r="O16" s="109">
        <v>0.8694</v>
      </c>
    </row>
    <row r="17" spans="1:15" ht="12.75">
      <c r="A17" s="10"/>
      <c r="B17" s="25"/>
      <c r="C17" s="101"/>
      <c r="D17" s="86" t="s">
        <v>587</v>
      </c>
      <c r="E17" s="394">
        <v>24055</v>
      </c>
      <c r="F17" s="86" t="s">
        <v>588</v>
      </c>
      <c r="G17" s="10">
        <f t="shared" si="0"/>
        <v>50</v>
      </c>
      <c r="H17" s="16">
        <v>27.5</v>
      </c>
      <c r="I17" s="57">
        <f t="shared" si="1"/>
        <v>24.57</v>
      </c>
      <c r="J17" s="50"/>
      <c r="K17" s="51">
        <v>42441</v>
      </c>
      <c r="L17" s="121">
        <v>50</v>
      </c>
      <c r="M17" s="122">
        <v>0.8934</v>
      </c>
      <c r="N17" s="121">
        <v>50</v>
      </c>
      <c r="O17" s="122">
        <v>0.8622</v>
      </c>
    </row>
    <row r="18" spans="1:15" ht="12.75">
      <c r="A18" s="10"/>
      <c r="B18" s="25"/>
      <c r="C18" s="15"/>
      <c r="D18" s="411" t="s">
        <v>586</v>
      </c>
      <c r="E18" s="412">
        <v>24829</v>
      </c>
      <c r="F18" s="411" t="s">
        <v>72</v>
      </c>
      <c r="G18" s="10">
        <f t="shared" si="0"/>
        <v>48</v>
      </c>
      <c r="H18" s="16">
        <v>27.15</v>
      </c>
      <c r="I18" s="57">
        <f t="shared" si="1"/>
        <v>24.59</v>
      </c>
      <c r="J18" s="50"/>
      <c r="K18" s="51">
        <v>42441</v>
      </c>
      <c r="L18" s="108">
        <v>51</v>
      </c>
      <c r="M18" s="109">
        <v>0.8874</v>
      </c>
      <c r="N18" s="108">
        <v>51</v>
      </c>
      <c r="O18" s="109">
        <v>0.855</v>
      </c>
    </row>
    <row r="19" spans="1:15" ht="12.75">
      <c r="A19" s="10"/>
      <c r="B19" s="25"/>
      <c r="C19" s="101"/>
      <c r="D19" s="155" t="s">
        <v>421</v>
      </c>
      <c r="E19" s="156">
        <v>15084</v>
      </c>
      <c r="F19" s="221" t="s">
        <v>250</v>
      </c>
      <c r="G19" s="10">
        <f t="shared" si="0"/>
        <v>74</v>
      </c>
      <c r="H19" s="16">
        <v>33.71</v>
      </c>
      <c r="I19" s="57">
        <f t="shared" si="1"/>
        <v>24.61</v>
      </c>
      <c r="J19" s="50"/>
      <c r="K19" s="51">
        <v>42441</v>
      </c>
      <c r="L19" s="108">
        <v>52</v>
      </c>
      <c r="M19" s="109">
        <v>0.8814</v>
      </c>
      <c r="N19" s="108">
        <v>52</v>
      </c>
      <c r="O19" s="109">
        <v>0.8478</v>
      </c>
    </row>
    <row r="20" spans="1:15" ht="12.75">
      <c r="A20" s="10"/>
      <c r="B20" s="25"/>
      <c r="C20" s="219"/>
      <c r="D20" s="155" t="s">
        <v>135</v>
      </c>
      <c r="E20" s="156" t="s">
        <v>219</v>
      </c>
      <c r="F20" s="155" t="s">
        <v>220</v>
      </c>
      <c r="G20" s="10">
        <f t="shared" si="0"/>
        <v>67</v>
      </c>
      <c r="H20" s="16">
        <v>31.42</v>
      </c>
      <c r="I20" s="57">
        <f t="shared" si="1"/>
        <v>24.7</v>
      </c>
      <c r="J20" s="50"/>
      <c r="K20" s="51">
        <v>42441</v>
      </c>
      <c r="L20" s="108">
        <v>53</v>
      </c>
      <c r="M20" s="109">
        <v>0.8753</v>
      </c>
      <c r="N20" s="108">
        <v>53</v>
      </c>
      <c r="O20" s="109">
        <v>0.8406</v>
      </c>
    </row>
    <row r="21" spans="1:15" ht="12.75">
      <c r="A21" s="10"/>
      <c r="B21" s="25"/>
      <c r="C21" s="219"/>
      <c r="D21" s="155" t="s">
        <v>89</v>
      </c>
      <c r="E21" s="156" t="s">
        <v>221</v>
      </c>
      <c r="F21" s="155" t="s">
        <v>441</v>
      </c>
      <c r="G21" s="10">
        <f t="shared" si="0"/>
        <v>63</v>
      </c>
      <c r="H21" s="16">
        <v>30.45</v>
      </c>
      <c r="I21" s="57">
        <f t="shared" si="1"/>
        <v>24.78</v>
      </c>
      <c r="J21" s="50"/>
      <c r="K21" s="51">
        <v>42441</v>
      </c>
      <c r="L21" s="108">
        <v>54</v>
      </c>
      <c r="M21" s="109">
        <v>0.8693</v>
      </c>
      <c r="N21" s="108">
        <v>54</v>
      </c>
      <c r="O21" s="109">
        <v>0.8334</v>
      </c>
    </row>
    <row r="22" spans="1:15" ht="12.75">
      <c r="A22" s="10"/>
      <c r="B22" s="25"/>
      <c r="C22" s="46"/>
      <c r="D22" s="155" t="s">
        <v>175</v>
      </c>
      <c r="E22" s="156" t="s">
        <v>213</v>
      </c>
      <c r="F22" s="221" t="s">
        <v>88</v>
      </c>
      <c r="G22" s="10">
        <f t="shared" si="0"/>
        <v>44</v>
      </c>
      <c r="H22" s="16">
        <v>26.69</v>
      </c>
      <c r="I22" s="57">
        <f t="shared" si="1"/>
        <v>24.810000000000002</v>
      </c>
      <c r="J22" s="50"/>
      <c r="K22" s="51">
        <v>42441</v>
      </c>
      <c r="L22" s="121">
        <v>55</v>
      </c>
      <c r="M22" s="122">
        <v>0.8633</v>
      </c>
      <c r="N22" s="121">
        <v>55</v>
      </c>
      <c r="O22" s="122">
        <v>0.8262</v>
      </c>
    </row>
    <row r="23" spans="1:15" ht="12.75">
      <c r="A23" s="10"/>
      <c r="B23" s="25"/>
      <c r="C23" s="46"/>
      <c r="D23" s="155" t="s">
        <v>87</v>
      </c>
      <c r="E23" s="156" t="s">
        <v>223</v>
      </c>
      <c r="F23" s="155" t="s">
        <v>88</v>
      </c>
      <c r="G23" s="10">
        <f t="shared" si="0"/>
        <v>80</v>
      </c>
      <c r="H23" s="16">
        <v>37.17</v>
      </c>
      <c r="I23" s="57">
        <f t="shared" si="1"/>
        <v>24.900000000000002</v>
      </c>
      <c r="J23" s="50"/>
      <c r="K23" s="51">
        <v>42441</v>
      </c>
      <c r="L23" s="108">
        <v>56</v>
      </c>
      <c r="M23" s="109">
        <v>0.8573</v>
      </c>
      <c r="N23" s="108">
        <v>56</v>
      </c>
      <c r="O23" s="109">
        <v>0.819</v>
      </c>
    </row>
    <row r="24" spans="1:15" ht="12.75">
      <c r="A24" s="10"/>
      <c r="B24" s="25"/>
      <c r="C24" s="101"/>
      <c r="D24" s="155" t="s">
        <v>503</v>
      </c>
      <c r="E24" s="156" t="s">
        <v>504</v>
      </c>
      <c r="F24" s="221" t="s">
        <v>423</v>
      </c>
      <c r="G24" s="10">
        <f t="shared" si="0"/>
        <v>42</v>
      </c>
      <c r="H24" s="16">
        <v>26.52</v>
      </c>
      <c r="I24" s="57">
        <f t="shared" si="1"/>
        <v>24.98</v>
      </c>
      <c r="J24" s="50"/>
      <c r="K24" s="51">
        <v>42441</v>
      </c>
      <c r="L24" s="108">
        <v>57</v>
      </c>
      <c r="M24" s="109">
        <v>0.8513</v>
      </c>
      <c r="N24" s="108">
        <v>57</v>
      </c>
      <c r="O24" s="109">
        <v>0.8118</v>
      </c>
    </row>
    <row r="25" spans="1:15" ht="12.75">
      <c r="A25" s="10"/>
      <c r="B25" s="10"/>
      <c r="C25" s="46"/>
      <c r="D25" s="155" t="s">
        <v>651</v>
      </c>
      <c r="E25" s="156">
        <v>26628</v>
      </c>
      <c r="F25" s="221" t="s">
        <v>88</v>
      </c>
      <c r="G25" s="10">
        <f t="shared" si="0"/>
        <v>43</v>
      </c>
      <c r="H25" s="16">
        <v>26.75</v>
      </c>
      <c r="I25" s="57">
        <f t="shared" si="1"/>
        <v>25.03</v>
      </c>
      <c r="J25" s="50"/>
      <c r="K25" s="51">
        <v>42441</v>
      </c>
      <c r="L25" s="108">
        <v>58</v>
      </c>
      <c r="M25" s="109">
        <v>0.8452</v>
      </c>
      <c r="N25" s="108">
        <v>58</v>
      </c>
      <c r="O25" s="109">
        <v>0.8046</v>
      </c>
    </row>
    <row r="26" spans="1:15" ht="12.75">
      <c r="A26" s="10"/>
      <c r="B26" s="25"/>
      <c r="C26" s="46"/>
      <c r="D26" s="86" t="s">
        <v>624</v>
      </c>
      <c r="E26" s="156" t="s">
        <v>625</v>
      </c>
      <c r="F26" s="155" t="s">
        <v>626</v>
      </c>
      <c r="G26" s="10">
        <f t="shared" si="0"/>
        <v>61</v>
      </c>
      <c r="H26" s="16">
        <v>30.45</v>
      </c>
      <c r="I26" s="57">
        <f t="shared" si="1"/>
        <v>25.18</v>
      </c>
      <c r="J26" s="50"/>
      <c r="K26" s="51">
        <v>42441</v>
      </c>
      <c r="L26" s="108">
        <v>59</v>
      </c>
      <c r="M26" s="109">
        <v>0.8392</v>
      </c>
      <c r="N26" s="108">
        <v>59</v>
      </c>
      <c r="O26" s="109">
        <v>0.7974</v>
      </c>
    </row>
    <row r="27" spans="1:15" ht="12.75">
      <c r="A27" s="10"/>
      <c r="B27" s="25"/>
      <c r="C27" s="219"/>
      <c r="D27" s="155" t="s">
        <v>654</v>
      </c>
      <c r="E27" s="156" t="s">
        <v>655</v>
      </c>
      <c r="F27" s="221" t="s">
        <v>72</v>
      </c>
      <c r="G27" s="10">
        <f t="shared" si="0"/>
        <v>52</v>
      </c>
      <c r="H27" s="16">
        <v>28.74</v>
      </c>
      <c r="I27" s="57">
        <f t="shared" si="1"/>
        <v>25.34</v>
      </c>
      <c r="J27" s="50"/>
      <c r="K27" s="51">
        <v>42441</v>
      </c>
      <c r="L27" s="121">
        <v>60</v>
      </c>
      <c r="M27" s="122">
        <v>0.8332</v>
      </c>
      <c r="N27" s="121">
        <v>60</v>
      </c>
      <c r="O27" s="122">
        <v>0.7902</v>
      </c>
    </row>
    <row r="28" spans="1:15" ht="12.75">
      <c r="A28" s="10"/>
      <c r="B28" s="25"/>
      <c r="C28" s="101"/>
      <c r="D28" s="447" t="s">
        <v>658</v>
      </c>
      <c r="E28" s="448">
        <v>18040</v>
      </c>
      <c r="F28" s="447" t="s">
        <v>659</v>
      </c>
      <c r="G28" s="10">
        <f t="shared" si="0"/>
        <v>66</v>
      </c>
      <c r="H28" s="16">
        <v>32.05</v>
      </c>
      <c r="I28" s="57">
        <f t="shared" si="1"/>
        <v>25.43</v>
      </c>
      <c r="J28" s="50"/>
      <c r="K28" s="51">
        <v>42441</v>
      </c>
      <c r="L28" s="108">
        <v>61</v>
      </c>
      <c r="M28" s="109">
        <v>0.8267</v>
      </c>
      <c r="N28" s="108">
        <v>61</v>
      </c>
      <c r="O28" s="109">
        <v>0.783</v>
      </c>
    </row>
    <row r="29" spans="1:15" ht="12.75">
      <c r="A29" s="10"/>
      <c r="B29" s="10"/>
      <c r="C29" s="219"/>
      <c r="D29" s="155" t="s">
        <v>74</v>
      </c>
      <c r="E29" s="156" t="s">
        <v>224</v>
      </c>
      <c r="F29" s="155" t="s">
        <v>214</v>
      </c>
      <c r="G29" s="10">
        <f t="shared" si="0"/>
        <v>62</v>
      </c>
      <c r="H29" s="16">
        <v>31.04</v>
      </c>
      <c r="I29" s="57">
        <f t="shared" si="1"/>
        <v>25.46</v>
      </c>
      <c r="J29" s="50"/>
      <c r="K29" s="51">
        <v>42441</v>
      </c>
      <c r="L29" s="108">
        <v>62</v>
      </c>
      <c r="M29" s="109">
        <v>0.8202</v>
      </c>
      <c r="N29" s="108">
        <v>62</v>
      </c>
      <c r="O29" s="109">
        <v>0.7758</v>
      </c>
    </row>
    <row r="30" spans="1:15" ht="12.75">
      <c r="A30" s="10"/>
      <c r="B30" s="25"/>
      <c r="C30" s="219"/>
      <c r="D30" s="155" t="s">
        <v>350</v>
      </c>
      <c r="E30" s="156">
        <v>26595</v>
      </c>
      <c r="F30" s="221" t="s">
        <v>414</v>
      </c>
      <c r="G30" s="10">
        <f t="shared" si="0"/>
        <v>43</v>
      </c>
      <c r="H30" s="16">
        <v>27.28</v>
      </c>
      <c r="I30" s="57">
        <f t="shared" si="1"/>
        <v>25.53</v>
      </c>
      <c r="J30" s="50"/>
      <c r="K30" s="51">
        <v>42441</v>
      </c>
      <c r="L30" s="108">
        <v>63</v>
      </c>
      <c r="M30" s="109">
        <v>0.8137</v>
      </c>
      <c r="N30" s="108">
        <v>63</v>
      </c>
      <c r="O30" s="109">
        <v>0.7686</v>
      </c>
    </row>
    <row r="31" spans="1:15" ht="12.75">
      <c r="A31" s="10"/>
      <c r="B31" s="25"/>
      <c r="C31" s="219"/>
      <c r="D31" s="155" t="s">
        <v>359</v>
      </c>
      <c r="E31" s="156" t="s">
        <v>360</v>
      </c>
      <c r="F31" s="221" t="s">
        <v>361</v>
      </c>
      <c r="G31" s="10">
        <f t="shared" si="0"/>
        <v>54</v>
      </c>
      <c r="H31" s="16">
        <v>29.37</v>
      </c>
      <c r="I31" s="57">
        <f t="shared" si="1"/>
        <v>25.54</v>
      </c>
      <c r="J31" s="50"/>
      <c r="K31" s="51">
        <v>42441</v>
      </c>
      <c r="L31" s="108">
        <v>64</v>
      </c>
      <c r="M31" s="109">
        <v>0.8072</v>
      </c>
      <c r="N31" s="108">
        <v>64</v>
      </c>
      <c r="O31" s="109">
        <v>0.7614</v>
      </c>
    </row>
    <row r="32" spans="1:15" ht="12.75">
      <c r="A32" s="10"/>
      <c r="B32" s="25"/>
      <c r="C32" s="219"/>
      <c r="D32" s="405" t="s">
        <v>564</v>
      </c>
      <c r="E32" s="156">
        <v>26198</v>
      </c>
      <c r="F32" s="221" t="s">
        <v>565</v>
      </c>
      <c r="G32" s="10">
        <f t="shared" si="0"/>
        <v>44</v>
      </c>
      <c r="H32" s="16">
        <v>28.27</v>
      </c>
      <c r="I32" s="57">
        <f t="shared" si="1"/>
        <v>26.28</v>
      </c>
      <c r="J32" s="50"/>
      <c r="K32" s="51">
        <v>42441</v>
      </c>
      <c r="L32" s="121">
        <v>65</v>
      </c>
      <c r="M32" s="122">
        <v>0.8007</v>
      </c>
      <c r="N32" s="121">
        <v>65</v>
      </c>
      <c r="O32" s="122">
        <v>0.7542</v>
      </c>
    </row>
    <row r="33" spans="1:15" ht="12.75">
      <c r="A33" s="10"/>
      <c r="B33" s="25"/>
      <c r="C33" s="46"/>
      <c r="D33" s="411" t="s">
        <v>577</v>
      </c>
      <c r="E33" s="412">
        <v>21994</v>
      </c>
      <c r="F33" s="411" t="s">
        <v>578</v>
      </c>
      <c r="G33" s="10">
        <f t="shared" si="0"/>
        <v>55</v>
      </c>
      <c r="H33" s="16">
        <v>30.69</v>
      </c>
      <c r="I33" s="57">
        <f t="shared" si="1"/>
        <v>26.5</v>
      </c>
      <c r="J33" s="50"/>
      <c r="K33" s="51">
        <v>42441</v>
      </c>
      <c r="L33" s="108">
        <v>66</v>
      </c>
      <c r="M33" s="109">
        <v>0.7934</v>
      </c>
      <c r="N33" s="108">
        <v>66</v>
      </c>
      <c r="O33" s="109">
        <v>0.7447</v>
      </c>
    </row>
    <row r="34" spans="1:15" ht="12.75">
      <c r="A34" s="10"/>
      <c r="B34" s="25"/>
      <c r="C34" s="15"/>
      <c r="D34" s="155" t="s">
        <v>81</v>
      </c>
      <c r="E34" s="156">
        <v>17646</v>
      </c>
      <c r="F34" s="220" t="s">
        <v>538</v>
      </c>
      <c r="G34" s="10">
        <f t="shared" si="0"/>
        <v>67</v>
      </c>
      <c r="H34" s="16">
        <v>33.92</v>
      </c>
      <c r="I34" s="57">
        <f t="shared" si="1"/>
        <v>26.67</v>
      </c>
      <c r="J34" s="50"/>
      <c r="K34" s="51">
        <v>42441</v>
      </c>
      <c r="L34" s="108">
        <v>67</v>
      </c>
      <c r="M34" s="109">
        <v>0.7861</v>
      </c>
      <c r="N34" s="108">
        <v>67</v>
      </c>
      <c r="O34" s="109">
        <v>0.7352</v>
      </c>
    </row>
    <row r="35" spans="1:15" ht="12.75">
      <c r="A35" s="10"/>
      <c r="B35" s="25"/>
      <c r="C35" s="219"/>
      <c r="D35" s="155" t="s">
        <v>351</v>
      </c>
      <c r="E35" s="156">
        <v>25112</v>
      </c>
      <c r="F35" s="221" t="s">
        <v>88</v>
      </c>
      <c r="G35" s="10">
        <f t="shared" si="0"/>
        <v>47</v>
      </c>
      <c r="H35" s="16">
        <v>29.33</v>
      </c>
      <c r="I35" s="57">
        <f t="shared" si="1"/>
        <v>26.740000000000002</v>
      </c>
      <c r="J35" s="50"/>
      <c r="K35" s="51">
        <v>42441</v>
      </c>
      <c r="L35" s="108">
        <v>68</v>
      </c>
      <c r="M35" s="109">
        <v>0.7788</v>
      </c>
      <c r="N35" s="108">
        <v>68</v>
      </c>
      <c r="O35" s="109">
        <v>0.7258</v>
      </c>
    </row>
    <row r="36" spans="1:15" ht="12.75">
      <c r="A36" s="10"/>
      <c r="B36" s="25"/>
      <c r="C36" s="29"/>
      <c r="D36" s="155" t="s">
        <v>305</v>
      </c>
      <c r="E36" s="156" t="s">
        <v>306</v>
      </c>
      <c r="F36" s="155" t="s">
        <v>95</v>
      </c>
      <c r="G36" s="10">
        <f t="shared" si="0"/>
        <v>67</v>
      </c>
      <c r="H36" s="16">
        <v>34.1</v>
      </c>
      <c r="I36" s="57">
        <f t="shared" si="1"/>
        <v>26.810000000000002</v>
      </c>
      <c r="J36" s="50"/>
      <c r="K36" s="51">
        <v>42441</v>
      </c>
      <c r="L36" s="108">
        <v>69</v>
      </c>
      <c r="M36" s="109">
        <v>0.7715</v>
      </c>
      <c r="N36" s="108">
        <v>69</v>
      </c>
      <c r="O36" s="109">
        <v>0.7163</v>
      </c>
    </row>
    <row r="37" spans="1:15" ht="12.75">
      <c r="A37" s="10"/>
      <c r="B37" s="25"/>
      <c r="C37" s="46"/>
      <c r="D37" s="155" t="s">
        <v>485</v>
      </c>
      <c r="E37" s="156" t="s">
        <v>486</v>
      </c>
      <c r="F37" s="155" t="s">
        <v>487</v>
      </c>
      <c r="G37" s="10">
        <f t="shared" si="0"/>
        <v>56</v>
      </c>
      <c r="H37" s="16">
        <v>31.42</v>
      </c>
      <c r="I37" s="57">
        <f t="shared" si="1"/>
        <v>26.94</v>
      </c>
      <c r="J37" s="50"/>
      <c r="K37" s="51">
        <v>42441</v>
      </c>
      <c r="L37" s="121">
        <v>70</v>
      </c>
      <c r="M37" s="122">
        <v>0.7642</v>
      </c>
      <c r="N37" s="121">
        <v>70</v>
      </c>
      <c r="O37" s="122">
        <v>0.7068</v>
      </c>
    </row>
    <row r="38" spans="1:15" ht="12.75">
      <c r="A38" s="10"/>
      <c r="B38" s="25"/>
      <c r="C38" s="46"/>
      <c r="D38" s="432" t="s">
        <v>382</v>
      </c>
      <c r="E38" s="433" t="s">
        <v>383</v>
      </c>
      <c r="F38" s="432" t="s">
        <v>95</v>
      </c>
      <c r="G38" s="10">
        <f aca="true" t="shared" si="2" ref="G38:G44">TRUNC((K38-E38)/365.25)</f>
        <v>55</v>
      </c>
      <c r="H38" s="16">
        <v>31.21</v>
      </c>
      <c r="I38" s="57">
        <f aca="true" t="shared" si="3" ref="I38:I43">CEILING(H38*(VLOOKUP(G38,$L$1:$M$67,2,0)),0.01)</f>
        <v>26.95</v>
      </c>
      <c r="J38" s="50"/>
      <c r="K38" s="51">
        <v>42441</v>
      </c>
      <c r="L38" s="108">
        <v>71</v>
      </c>
      <c r="M38" s="109">
        <v>0.7557</v>
      </c>
      <c r="N38" s="108">
        <v>71</v>
      </c>
      <c r="O38" s="109">
        <v>0.6963</v>
      </c>
    </row>
    <row r="39" spans="1:15" ht="12.75">
      <c r="A39" s="10"/>
      <c r="B39" s="25"/>
      <c r="C39" s="46"/>
      <c r="D39" s="86" t="s">
        <v>552</v>
      </c>
      <c r="E39" s="394">
        <v>26435</v>
      </c>
      <c r="F39" s="86" t="s">
        <v>214</v>
      </c>
      <c r="G39" s="10">
        <f t="shared" si="2"/>
        <v>43</v>
      </c>
      <c r="H39" s="16">
        <v>28.91</v>
      </c>
      <c r="I39" s="57">
        <f t="shared" si="3"/>
        <v>27.05</v>
      </c>
      <c r="J39" s="50"/>
      <c r="K39" s="51">
        <v>42441</v>
      </c>
      <c r="L39" s="108">
        <v>72</v>
      </c>
      <c r="M39" s="109">
        <v>0.7471</v>
      </c>
      <c r="N39" s="108">
        <v>72</v>
      </c>
      <c r="O39" s="109">
        <v>0.6859</v>
      </c>
    </row>
    <row r="40" spans="1:15" ht="12.75">
      <c r="A40" s="10"/>
      <c r="B40" s="25"/>
      <c r="C40" s="219"/>
      <c r="D40" s="222" t="s">
        <v>251</v>
      </c>
      <c r="E40" s="156">
        <v>22952</v>
      </c>
      <c r="F40" s="84" t="s">
        <v>166</v>
      </c>
      <c r="G40" s="10">
        <f t="shared" si="2"/>
        <v>53</v>
      </c>
      <c r="H40" s="16">
        <v>31.68</v>
      </c>
      <c r="I40" s="57">
        <f t="shared" si="3"/>
        <v>27.73</v>
      </c>
      <c r="J40" s="50"/>
      <c r="K40" s="51">
        <v>42441</v>
      </c>
      <c r="L40" s="108">
        <v>73</v>
      </c>
      <c r="M40" s="109">
        <v>0.7386</v>
      </c>
      <c r="N40" s="108">
        <v>73</v>
      </c>
      <c r="O40" s="109">
        <v>0.6754</v>
      </c>
    </row>
    <row r="41" spans="1:15" ht="12.75">
      <c r="A41" s="10"/>
      <c r="B41" s="25"/>
      <c r="C41" s="15"/>
      <c r="D41" s="395" t="s">
        <v>341</v>
      </c>
      <c r="E41" s="396" t="s">
        <v>342</v>
      </c>
      <c r="F41" s="395" t="s">
        <v>336</v>
      </c>
      <c r="G41" s="10">
        <f t="shared" si="2"/>
        <v>63</v>
      </c>
      <c r="H41" s="16">
        <v>34.49</v>
      </c>
      <c r="I41" s="57">
        <f t="shared" si="3"/>
        <v>28.07</v>
      </c>
      <c r="J41" s="50"/>
      <c r="K41" s="51">
        <v>42441</v>
      </c>
      <c r="L41" s="108">
        <v>74</v>
      </c>
      <c r="M41" s="109">
        <v>0.73</v>
      </c>
      <c r="N41" s="108">
        <v>74</v>
      </c>
      <c r="O41" s="109">
        <v>0.665</v>
      </c>
    </row>
    <row r="42" spans="1:15" ht="12.75">
      <c r="A42" s="10"/>
      <c r="B42" s="25"/>
      <c r="C42" s="306"/>
      <c r="D42" s="155" t="s">
        <v>110</v>
      </c>
      <c r="E42" s="156" t="s">
        <v>228</v>
      </c>
      <c r="F42" s="155" t="s">
        <v>75</v>
      </c>
      <c r="G42" s="10">
        <f t="shared" si="2"/>
        <v>72</v>
      </c>
      <c r="H42" s="16">
        <v>39.89</v>
      </c>
      <c r="I42" s="57">
        <f t="shared" si="3"/>
        <v>29.810000000000002</v>
      </c>
      <c r="J42" s="50"/>
      <c r="K42" s="51">
        <v>42441</v>
      </c>
      <c r="L42" s="121">
        <v>75</v>
      </c>
      <c r="M42" s="122">
        <v>0.7215</v>
      </c>
      <c r="N42" s="121">
        <v>75</v>
      </c>
      <c r="O42" s="122">
        <v>0.6545</v>
      </c>
    </row>
    <row r="43" spans="1:15" ht="12.75">
      <c r="A43" s="10"/>
      <c r="B43" s="25"/>
      <c r="C43" s="219"/>
      <c r="D43" s="155" t="s">
        <v>344</v>
      </c>
      <c r="E43" s="156" t="s">
        <v>345</v>
      </c>
      <c r="F43" s="155" t="s">
        <v>427</v>
      </c>
      <c r="G43" s="10">
        <f t="shared" si="2"/>
        <v>74</v>
      </c>
      <c r="H43" s="16">
        <v>52.35</v>
      </c>
      <c r="I43" s="57">
        <f t="shared" si="3"/>
        <v>38.22</v>
      </c>
      <c r="J43" s="50"/>
      <c r="K43" s="51">
        <v>42441</v>
      </c>
      <c r="L43" s="108">
        <v>76</v>
      </c>
      <c r="M43" s="109">
        <v>0.7111</v>
      </c>
      <c r="N43" s="108">
        <v>76</v>
      </c>
      <c r="O43" s="109">
        <v>0.6407</v>
      </c>
    </row>
    <row r="44" spans="1:15" ht="12.75">
      <c r="A44" s="10"/>
      <c r="B44" s="25"/>
      <c r="C44" s="219"/>
      <c r="D44" s="400" t="s">
        <v>561</v>
      </c>
      <c r="E44" s="401">
        <v>29673</v>
      </c>
      <c r="F44" s="400" t="s">
        <v>562</v>
      </c>
      <c r="G44" s="10">
        <f t="shared" si="2"/>
        <v>34</v>
      </c>
      <c r="H44" s="16">
        <v>24.54</v>
      </c>
      <c r="I44" s="57"/>
      <c r="J44" s="50"/>
      <c r="K44" s="51">
        <v>42441</v>
      </c>
      <c r="L44" s="108">
        <v>77</v>
      </c>
      <c r="M44" s="109">
        <v>0.7008</v>
      </c>
      <c r="N44" s="108">
        <v>77</v>
      </c>
      <c r="O44" s="109">
        <v>0.627</v>
      </c>
    </row>
    <row r="45" spans="1:15" ht="12.75">
      <c r="A45" s="10"/>
      <c r="B45" s="25"/>
      <c r="C45" s="219"/>
      <c r="D45" s="155"/>
      <c r="E45" s="156"/>
      <c r="F45" s="221"/>
      <c r="G45" s="10"/>
      <c r="H45" s="16"/>
      <c r="I45" s="57"/>
      <c r="J45" s="50"/>
      <c r="K45" s="51">
        <v>42441</v>
      </c>
      <c r="L45" s="108">
        <v>78</v>
      </c>
      <c r="M45" s="109">
        <v>0.6904</v>
      </c>
      <c r="N45" s="108">
        <v>78</v>
      </c>
      <c r="O45" s="109">
        <v>0.6132</v>
      </c>
    </row>
    <row r="46" spans="1:15" ht="12.75">
      <c r="A46" s="10"/>
      <c r="B46" s="25"/>
      <c r="C46" s="219"/>
      <c r="D46" s="155"/>
      <c r="E46" s="156"/>
      <c r="F46" s="221"/>
      <c r="G46" s="10"/>
      <c r="H46" s="16"/>
      <c r="I46" s="57"/>
      <c r="J46" s="50"/>
      <c r="K46" s="51">
        <v>42441</v>
      </c>
      <c r="L46" s="108">
        <v>79</v>
      </c>
      <c r="M46" s="109">
        <v>0.6801</v>
      </c>
      <c r="N46" s="108">
        <v>79</v>
      </c>
      <c r="O46" s="109">
        <v>0.5995</v>
      </c>
    </row>
    <row r="47" spans="1:15" ht="12.75">
      <c r="A47" s="10"/>
      <c r="B47" s="25"/>
      <c r="C47" s="15"/>
      <c r="D47" s="456"/>
      <c r="E47" s="457"/>
      <c r="F47" s="456"/>
      <c r="G47" s="10"/>
      <c r="H47" s="16"/>
      <c r="I47" s="57"/>
      <c r="J47" s="50"/>
      <c r="K47" s="51">
        <v>42441</v>
      </c>
      <c r="L47" s="121">
        <v>80</v>
      </c>
      <c r="M47" s="122">
        <v>0.6697</v>
      </c>
      <c r="N47" s="121">
        <v>80</v>
      </c>
      <c r="O47" s="122">
        <v>0.5857</v>
      </c>
    </row>
    <row r="48" spans="1:15" ht="12.75">
      <c r="A48" s="10"/>
      <c r="B48" s="25"/>
      <c r="C48" s="306"/>
      <c r="D48" s="389"/>
      <c r="E48" s="398"/>
      <c r="F48" s="399"/>
      <c r="G48" s="10"/>
      <c r="H48" s="16"/>
      <c r="I48" s="57"/>
      <c r="J48" s="50"/>
      <c r="K48" s="51">
        <v>42441</v>
      </c>
      <c r="L48" s="108">
        <v>81</v>
      </c>
      <c r="M48" s="109">
        <v>0.6568</v>
      </c>
      <c r="N48" s="108">
        <v>81</v>
      </c>
      <c r="O48" s="109">
        <v>0.5672</v>
      </c>
    </row>
    <row r="49" spans="1:15" ht="12.75">
      <c r="A49" s="10"/>
      <c r="B49" s="25"/>
      <c r="C49" s="46"/>
      <c r="D49" s="232"/>
      <c r="E49" s="233"/>
      <c r="F49" s="232"/>
      <c r="G49" s="10"/>
      <c r="H49" s="16"/>
      <c r="I49" s="57"/>
      <c r="J49" s="50"/>
      <c r="K49" s="51">
        <v>42441</v>
      </c>
      <c r="L49" s="108">
        <v>82</v>
      </c>
      <c r="M49" s="109">
        <v>0.6439</v>
      </c>
      <c r="N49" s="108">
        <v>82</v>
      </c>
      <c r="O49" s="109">
        <v>0.5487</v>
      </c>
    </row>
    <row r="50" spans="1:15" ht="12.75">
      <c r="A50" s="10"/>
      <c r="B50" s="25"/>
      <c r="C50" s="219"/>
      <c r="D50" s="232"/>
      <c r="E50" s="233"/>
      <c r="F50" s="234"/>
      <c r="G50" s="10"/>
      <c r="H50" s="16"/>
      <c r="I50" s="57"/>
      <c r="J50" s="50"/>
      <c r="K50" s="51">
        <v>42441</v>
      </c>
      <c r="L50" s="108">
        <v>83</v>
      </c>
      <c r="M50" s="109">
        <v>0.6309</v>
      </c>
      <c r="N50" s="108">
        <v>83</v>
      </c>
      <c r="O50" s="109">
        <v>0.5302</v>
      </c>
    </row>
    <row r="51" spans="1:15" ht="12.75">
      <c r="A51" s="10"/>
      <c r="B51" s="25"/>
      <c r="C51" s="219"/>
      <c r="D51" s="232"/>
      <c r="E51" s="233"/>
      <c r="F51" s="234"/>
      <c r="G51" s="10"/>
      <c r="H51" s="16"/>
      <c r="I51" s="57"/>
      <c r="J51" s="50"/>
      <c r="K51" s="51">
        <v>42441</v>
      </c>
      <c r="L51" s="108">
        <v>84</v>
      </c>
      <c r="M51" s="109">
        <v>0.618</v>
      </c>
      <c r="N51" s="108">
        <v>84</v>
      </c>
      <c r="O51" s="109">
        <v>0.5117</v>
      </c>
    </row>
    <row r="52" spans="1:15" ht="12.75">
      <c r="A52" s="10"/>
      <c r="B52" s="25"/>
      <c r="C52" s="101"/>
      <c r="D52" s="232"/>
      <c r="E52" s="233"/>
      <c r="F52" s="240"/>
      <c r="G52" s="10"/>
      <c r="H52" s="16"/>
      <c r="I52" s="57"/>
      <c r="J52" s="50"/>
      <c r="K52" s="51">
        <v>42441</v>
      </c>
      <c r="L52" s="121">
        <v>85</v>
      </c>
      <c r="M52" s="122">
        <v>0.6051</v>
      </c>
      <c r="N52" s="121">
        <v>85</v>
      </c>
      <c r="O52" s="122">
        <v>0.4932</v>
      </c>
    </row>
    <row r="53" spans="1:15" ht="12.75">
      <c r="A53" s="10"/>
      <c r="B53" s="25"/>
      <c r="C53" s="219"/>
      <c r="D53" s="232"/>
      <c r="E53" s="233"/>
      <c r="F53" s="232"/>
      <c r="G53" s="10"/>
      <c r="H53" s="16"/>
      <c r="I53" s="57"/>
      <c r="J53" s="50"/>
      <c r="K53" s="51">
        <v>42441</v>
      </c>
      <c r="L53" s="108">
        <v>86</v>
      </c>
      <c r="M53" s="109">
        <v>0.5887</v>
      </c>
      <c r="N53" s="108">
        <v>86</v>
      </c>
      <c r="O53" s="109">
        <v>0.4666</v>
      </c>
    </row>
    <row r="54" spans="1:15" ht="12.75">
      <c r="A54" s="10"/>
      <c r="B54" s="25"/>
      <c r="C54" s="219"/>
      <c r="D54" s="232"/>
      <c r="E54" s="233"/>
      <c r="F54" s="234"/>
      <c r="G54" s="10"/>
      <c r="H54" s="16"/>
      <c r="I54" s="57"/>
      <c r="J54" s="50"/>
      <c r="K54" s="51">
        <v>42441</v>
      </c>
      <c r="L54" s="108">
        <v>87</v>
      </c>
      <c r="M54" s="109">
        <v>0.5723</v>
      </c>
      <c r="N54" s="108">
        <v>87</v>
      </c>
      <c r="O54" s="109">
        <v>0.4399</v>
      </c>
    </row>
    <row r="55" spans="1:15" ht="12.75">
      <c r="A55" s="10"/>
      <c r="B55" s="25"/>
      <c r="C55" s="219"/>
      <c r="D55" s="232"/>
      <c r="E55" s="233"/>
      <c r="F55" s="232"/>
      <c r="G55" s="10"/>
      <c r="H55" s="16"/>
      <c r="I55" s="57"/>
      <c r="J55" s="50"/>
      <c r="K55" s="51">
        <v>42441</v>
      </c>
      <c r="L55" s="108">
        <v>88</v>
      </c>
      <c r="M55" s="109">
        <v>0.5559</v>
      </c>
      <c r="N55" s="108">
        <v>88</v>
      </c>
      <c r="O55" s="109">
        <v>0.4133</v>
      </c>
    </row>
    <row r="56" spans="1:15" ht="12.75">
      <c r="A56" s="10"/>
      <c r="B56" s="25"/>
      <c r="C56" s="219"/>
      <c r="D56" s="232"/>
      <c r="E56" s="233"/>
      <c r="F56" s="232"/>
      <c r="G56" s="10"/>
      <c r="H56" s="16"/>
      <c r="I56" s="57"/>
      <c r="J56" s="50"/>
      <c r="K56" s="51">
        <v>42441</v>
      </c>
      <c r="L56" s="108">
        <v>89</v>
      </c>
      <c r="M56" s="109">
        <v>0.5395</v>
      </c>
      <c r="N56" s="108">
        <v>89</v>
      </c>
      <c r="O56" s="109">
        <v>0.3866</v>
      </c>
    </row>
    <row r="57" spans="1:15" ht="12.75">
      <c r="A57" s="10"/>
      <c r="B57" s="10"/>
      <c r="C57" s="219"/>
      <c r="D57" s="232"/>
      <c r="E57" s="233"/>
      <c r="F57" s="234"/>
      <c r="G57" s="10"/>
      <c r="H57" s="16"/>
      <c r="I57" s="57"/>
      <c r="J57" s="50"/>
      <c r="K57" s="51">
        <v>42441</v>
      </c>
      <c r="L57" s="121">
        <v>90</v>
      </c>
      <c r="M57" s="122">
        <v>0.5231</v>
      </c>
      <c r="N57" s="121">
        <v>90</v>
      </c>
      <c r="O57" s="122">
        <v>0.36</v>
      </c>
    </row>
    <row r="58" spans="1:15" ht="12.75">
      <c r="A58" s="10"/>
      <c r="B58" s="10"/>
      <c r="C58" s="46"/>
      <c r="D58" s="232"/>
      <c r="E58" s="233"/>
      <c r="F58" s="234"/>
      <c r="G58" s="10"/>
      <c r="H58" s="16"/>
      <c r="I58" s="57"/>
      <c r="J58" s="50"/>
      <c r="K58" s="51">
        <v>42441</v>
      </c>
      <c r="L58" s="108">
        <v>91</v>
      </c>
      <c r="M58" s="109">
        <v>0.5021</v>
      </c>
      <c r="N58" s="157">
        <v>91</v>
      </c>
      <c r="O58" s="158">
        <v>0.3468</v>
      </c>
    </row>
    <row r="59" spans="1:15" ht="12.75">
      <c r="A59" s="10"/>
      <c r="B59" s="10"/>
      <c r="C59" s="15"/>
      <c r="D59" s="232"/>
      <c r="E59" s="233"/>
      <c r="F59" s="238"/>
      <c r="G59" s="10"/>
      <c r="H59" s="16"/>
      <c r="I59" s="57"/>
      <c r="J59" s="50"/>
      <c r="K59" s="51">
        <v>42441</v>
      </c>
      <c r="L59" s="108">
        <v>92</v>
      </c>
      <c r="M59" s="109">
        <v>0.4811</v>
      </c>
      <c r="N59" s="157">
        <v>92</v>
      </c>
      <c r="O59" s="158">
        <v>0.3336</v>
      </c>
    </row>
    <row r="60" spans="1:15" ht="12.75">
      <c r="A60" s="10"/>
      <c r="B60" s="10"/>
      <c r="C60" s="46"/>
      <c r="D60" s="232"/>
      <c r="E60" s="233"/>
      <c r="F60" s="234"/>
      <c r="G60" s="10"/>
      <c r="H60" s="16"/>
      <c r="I60" s="57"/>
      <c r="J60" s="50"/>
      <c r="K60" s="51">
        <v>42441</v>
      </c>
      <c r="L60" s="108">
        <v>93</v>
      </c>
      <c r="M60" s="109">
        <v>0.4601</v>
      </c>
      <c r="N60" s="157">
        <v>93</v>
      </c>
      <c r="O60" s="158">
        <v>0.3204</v>
      </c>
    </row>
    <row r="61" spans="1:15" ht="12.75">
      <c r="A61" s="10"/>
      <c r="B61" s="10"/>
      <c r="C61" s="15"/>
      <c r="D61" s="232"/>
      <c r="E61" s="233"/>
      <c r="F61" s="234"/>
      <c r="G61" s="10"/>
      <c r="H61" s="16"/>
      <c r="I61" s="57"/>
      <c r="J61" s="50"/>
      <c r="K61" s="51">
        <v>42441</v>
      </c>
      <c r="L61" s="108">
        <v>94</v>
      </c>
      <c r="M61" s="109">
        <v>0.4391</v>
      </c>
      <c r="N61" s="157">
        <v>94</v>
      </c>
      <c r="O61" s="158">
        <v>0.3071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13</v>
      </c>
      <c r="I62" s="37"/>
      <c r="J62" s="38"/>
      <c r="K62" s="39"/>
      <c r="L62" s="121">
        <v>95</v>
      </c>
      <c r="M62" s="122">
        <v>0.4181</v>
      </c>
      <c r="N62" s="119">
        <v>95</v>
      </c>
      <c r="O62" s="350">
        <v>0.2938</v>
      </c>
    </row>
    <row r="63" spans="1:15" ht="12.75">
      <c r="A63" s="7" t="s">
        <v>534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0.3878</v>
      </c>
      <c r="N63" s="157">
        <v>96</v>
      </c>
      <c r="O63" s="158">
        <v>0.2734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0.3575</v>
      </c>
      <c r="N64" s="157">
        <v>97</v>
      </c>
      <c r="O64" s="158">
        <v>0.253</v>
      </c>
    </row>
    <row r="65" spans="1:15" ht="18">
      <c r="A65" s="466" t="s">
        <v>15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0.3272</v>
      </c>
      <c r="N65" s="157">
        <v>98</v>
      </c>
      <c r="O65" s="158">
        <v>0.2326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0.297</v>
      </c>
      <c r="N66" s="157">
        <v>99</v>
      </c>
      <c r="O66" s="158">
        <v>0.2122</v>
      </c>
    </row>
    <row r="67" spans="1:15" ht="12.75">
      <c r="A67" s="10"/>
      <c r="B67" s="25"/>
      <c r="C67" s="219">
        <v>28.2</v>
      </c>
      <c r="D67" s="183" t="s">
        <v>635</v>
      </c>
      <c r="E67" s="184" t="s">
        <v>636</v>
      </c>
      <c r="F67" s="227" t="s">
        <v>637</v>
      </c>
      <c r="G67" s="10">
        <f aca="true" t="shared" si="4" ref="G67:G72">TRUNC((K67-E67)/365.25)</f>
        <v>43</v>
      </c>
      <c r="H67" s="16">
        <v>27.83</v>
      </c>
      <c r="I67" s="57">
        <f aca="true" t="shared" si="5" ref="I67:I74">CEILING(H67*(VLOOKUP(G67,$N$1:$O$67,2,0)),0.01)</f>
        <v>25.400000000000002</v>
      </c>
      <c r="J67" s="50"/>
      <c r="K67" s="51">
        <v>42441</v>
      </c>
      <c r="L67" s="119">
        <v>100</v>
      </c>
      <c r="M67" s="350">
        <v>0.2668</v>
      </c>
      <c r="N67" s="119">
        <v>100</v>
      </c>
      <c r="O67" s="350">
        <v>0.1917</v>
      </c>
    </row>
    <row r="68" spans="1:11" ht="12.75">
      <c r="A68" s="10"/>
      <c r="B68" s="25"/>
      <c r="C68" s="219">
        <v>30.71</v>
      </c>
      <c r="D68" s="367" t="s">
        <v>515</v>
      </c>
      <c r="E68" s="368">
        <v>24871</v>
      </c>
      <c r="F68" s="367" t="s">
        <v>287</v>
      </c>
      <c r="G68" s="10">
        <f t="shared" si="4"/>
        <v>48</v>
      </c>
      <c r="H68" s="16">
        <v>30.35</v>
      </c>
      <c r="I68" s="57">
        <f t="shared" si="5"/>
        <v>26.61</v>
      </c>
      <c r="J68" s="50"/>
      <c r="K68" s="51">
        <v>42441</v>
      </c>
    </row>
    <row r="69" spans="1:11" ht="12.75">
      <c r="A69" s="10"/>
      <c r="B69" s="25"/>
      <c r="C69" s="15" t="s">
        <v>580</v>
      </c>
      <c r="D69" s="367" t="s">
        <v>608</v>
      </c>
      <c r="E69" s="368">
        <v>27586</v>
      </c>
      <c r="F69" s="367" t="s">
        <v>609</v>
      </c>
      <c r="G69" s="10">
        <f t="shared" si="4"/>
        <v>40</v>
      </c>
      <c r="H69" s="16">
        <v>28.5</v>
      </c>
      <c r="I69" s="57">
        <f t="shared" si="5"/>
        <v>26.63</v>
      </c>
      <c r="J69" s="50"/>
      <c r="K69" s="51">
        <v>42441</v>
      </c>
    </row>
    <row r="70" spans="1:11" ht="12.75">
      <c r="A70" s="10"/>
      <c r="B70" s="25"/>
      <c r="C70" s="46">
        <v>30.52</v>
      </c>
      <c r="D70" s="183" t="s">
        <v>391</v>
      </c>
      <c r="E70" s="184">
        <v>25188</v>
      </c>
      <c r="F70" s="225" t="s">
        <v>392</v>
      </c>
      <c r="G70" s="10">
        <f t="shared" si="4"/>
        <v>47</v>
      </c>
      <c r="H70" s="16">
        <v>31.08</v>
      </c>
      <c r="I70" s="57">
        <f t="shared" si="5"/>
        <v>27.47</v>
      </c>
      <c r="J70" s="50"/>
      <c r="K70" s="51">
        <v>42441</v>
      </c>
    </row>
    <row r="71" spans="1:11" ht="12.75">
      <c r="A71" s="10"/>
      <c r="B71" s="25"/>
      <c r="C71" s="15" t="s">
        <v>510</v>
      </c>
      <c r="D71" s="183" t="s">
        <v>230</v>
      </c>
      <c r="E71" s="184" t="s">
        <v>231</v>
      </c>
      <c r="F71" s="225" t="s">
        <v>85</v>
      </c>
      <c r="G71" s="10">
        <f t="shared" si="4"/>
        <v>44</v>
      </c>
      <c r="H71" s="16">
        <v>30.41</v>
      </c>
      <c r="I71" s="57">
        <f t="shared" si="5"/>
        <v>27.54</v>
      </c>
      <c r="J71" s="50"/>
      <c r="K71" s="51">
        <v>42441</v>
      </c>
    </row>
    <row r="72" spans="1:11" ht="12.75">
      <c r="A72" s="10"/>
      <c r="B72" s="25"/>
      <c r="C72" s="307" t="s">
        <v>547</v>
      </c>
      <c r="D72" s="183" t="s">
        <v>403</v>
      </c>
      <c r="E72" s="184" t="s">
        <v>404</v>
      </c>
      <c r="F72" s="225" t="s">
        <v>70</v>
      </c>
      <c r="G72" s="10">
        <f t="shared" si="4"/>
        <v>42</v>
      </c>
      <c r="H72" s="16">
        <v>30.51</v>
      </c>
      <c r="I72" s="57">
        <f t="shared" si="5"/>
        <v>28.07</v>
      </c>
      <c r="J72" s="50"/>
      <c r="K72" s="51">
        <v>42441</v>
      </c>
    </row>
    <row r="73" spans="1:11" ht="12.75">
      <c r="A73" s="10"/>
      <c r="B73" s="25"/>
      <c r="C73" s="15"/>
      <c r="D73" s="183"/>
      <c r="E73" s="184"/>
      <c r="F73" s="183"/>
      <c r="G73" s="10"/>
      <c r="H73" s="16"/>
      <c r="I73" s="57" t="e">
        <f t="shared" si="5"/>
        <v>#N/A</v>
      </c>
      <c r="J73" s="50"/>
      <c r="K73" s="51">
        <v>42441</v>
      </c>
    </row>
    <row r="74" spans="1:11" ht="12.75">
      <c r="A74" s="10"/>
      <c r="B74" s="25"/>
      <c r="C74" s="46"/>
      <c r="D74" s="227"/>
      <c r="E74" s="390"/>
      <c r="F74" s="427"/>
      <c r="G74" s="10"/>
      <c r="H74" s="16"/>
      <c r="I74" s="57" t="e">
        <f t="shared" si="5"/>
        <v>#N/A</v>
      </c>
      <c r="J74" s="50"/>
      <c r="K74" s="51">
        <v>42441</v>
      </c>
    </row>
    <row r="75" spans="1:11" ht="12.75">
      <c r="A75" s="10"/>
      <c r="B75" s="25"/>
      <c r="C75" s="15"/>
      <c r="D75" s="183"/>
      <c r="E75" s="184"/>
      <c r="F75" s="183"/>
      <c r="G75" s="10"/>
      <c r="H75" s="16"/>
      <c r="I75" s="57" t="e">
        <f aca="true" t="shared" si="6" ref="I75:I121">CEILING(H75*(VLOOKUP(G75,$N$1:$O$67,2,0)),0.01)</f>
        <v>#N/A</v>
      </c>
      <c r="J75" s="50"/>
      <c r="K75" s="51">
        <v>42441</v>
      </c>
    </row>
    <row r="76" spans="1:11" ht="12.75">
      <c r="A76" s="10"/>
      <c r="B76" s="25"/>
      <c r="C76" s="15"/>
      <c r="D76" s="318"/>
      <c r="E76" s="319"/>
      <c r="F76" s="320"/>
      <c r="G76" s="10">
        <f>TRUNC((K76-E76)/365.25)</f>
        <v>116</v>
      </c>
      <c r="H76" s="16"/>
      <c r="I76" s="57" t="e">
        <f t="shared" si="6"/>
        <v>#N/A</v>
      </c>
      <c r="J76" s="50"/>
      <c r="K76" s="51">
        <v>42441</v>
      </c>
    </row>
    <row r="77" spans="1:11" ht="12.75">
      <c r="A77" s="10"/>
      <c r="B77" s="25"/>
      <c r="C77" s="219"/>
      <c r="D77" s="318"/>
      <c r="E77" s="319"/>
      <c r="F77" s="318"/>
      <c r="G77" s="10">
        <f>TRUNC((K77-E77)/365.25)</f>
        <v>116</v>
      </c>
      <c r="H77" s="16"/>
      <c r="I77" s="57" t="e">
        <f t="shared" si="6"/>
        <v>#N/A</v>
      </c>
      <c r="J77" s="50"/>
      <c r="K77" s="51">
        <v>42441</v>
      </c>
    </row>
    <row r="78" spans="1:11" ht="12.75">
      <c r="A78" s="10"/>
      <c r="B78" s="25"/>
      <c r="C78" s="307"/>
      <c r="D78" s="375"/>
      <c r="E78" s="376"/>
      <c r="F78" s="375"/>
      <c r="G78" s="10">
        <f>TRUNC((K78-E78)/365.25)</f>
        <v>116</v>
      </c>
      <c r="H78" s="16"/>
      <c r="I78" s="57" t="e">
        <f t="shared" si="6"/>
        <v>#N/A</v>
      </c>
      <c r="J78" s="50"/>
      <c r="K78" s="51">
        <v>42441</v>
      </c>
    </row>
    <row r="79" spans="1:11" ht="12.75">
      <c r="A79" s="10"/>
      <c r="B79" s="25"/>
      <c r="C79" s="15"/>
      <c r="D79" s="318"/>
      <c r="E79" s="319"/>
      <c r="F79" s="318"/>
      <c r="G79" s="10">
        <f aca="true" t="shared" si="7" ref="G79:G121">TRUNC((K79-E79)/365.25)</f>
        <v>116</v>
      </c>
      <c r="H79" s="16"/>
      <c r="I79" s="57" t="e">
        <f t="shared" si="6"/>
        <v>#N/A</v>
      </c>
      <c r="J79" s="50"/>
      <c r="K79" s="51">
        <v>42441</v>
      </c>
    </row>
    <row r="80" spans="1:11" ht="12.75">
      <c r="A80" s="10"/>
      <c r="B80" s="25"/>
      <c r="C80" s="219"/>
      <c r="D80" s="321"/>
      <c r="E80" s="329"/>
      <c r="F80" s="321"/>
      <c r="G80" s="10">
        <f t="shared" si="7"/>
        <v>116</v>
      </c>
      <c r="H80" s="16"/>
      <c r="I80" s="57" t="e">
        <f t="shared" si="6"/>
        <v>#N/A</v>
      </c>
      <c r="J80" s="50"/>
      <c r="K80" s="51">
        <v>42441</v>
      </c>
    </row>
    <row r="81" spans="1:11" ht="12.75">
      <c r="A81" s="10"/>
      <c r="B81" s="25"/>
      <c r="C81" s="15" t="s">
        <v>644</v>
      </c>
      <c r="D81" s="183" t="s">
        <v>143</v>
      </c>
      <c r="E81" s="184" t="s">
        <v>244</v>
      </c>
      <c r="F81" s="183" t="s">
        <v>142</v>
      </c>
      <c r="G81" s="10">
        <f t="shared" si="7"/>
        <v>49</v>
      </c>
      <c r="H81" s="16"/>
      <c r="I81" s="57">
        <f t="shared" si="6"/>
        <v>0</v>
      </c>
      <c r="J81" s="50"/>
      <c r="K81" s="51">
        <v>42441</v>
      </c>
    </row>
    <row r="82" spans="1:11" ht="12.75">
      <c r="A82" s="10"/>
      <c r="B82" s="25"/>
      <c r="C82" s="46">
        <v>28.83</v>
      </c>
      <c r="D82" s="227" t="s">
        <v>493</v>
      </c>
      <c r="E82" s="390">
        <v>27853</v>
      </c>
      <c r="F82" s="427" t="s">
        <v>214</v>
      </c>
      <c r="G82" s="10">
        <f t="shared" si="7"/>
        <v>39</v>
      </c>
      <c r="H82" s="16"/>
      <c r="I82" s="57">
        <f t="shared" si="6"/>
        <v>0</v>
      </c>
      <c r="J82" s="50"/>
      <c r="K82" s="51">
        <v>42441</v>
      </c>
    </row>
    <row r="83" spans="1:11" ht="12.75">
      <c r="A83" s="10"/>
      <c r="B83" s="25"/>
      <c r="C83" s="15" t="s">
        <v>478</v>
      </c>
      <c r="D83" s="183" t="s">
        <v>94</v>
      </c>
      <c r="E83" s="184" t="s">
        <v>236</v>
      </c>
      <c r="F83" s="183" t="s">
        <v>285</v>
      </c>
      <c r="G83" s="10">
        <f t="shared" si="7"/>
        <v>73</v>
      </c>
      <c r="H83" s="16"/>
      <c r="I83" s="57">
        <f t="shared" si="6"/>
        <v>0</v>
      </c>
      <c r="J83" s="50"/>
      <c r="K83" s="51">
        <v>42441</v>
      </c>
    </row>
    <row r="84" spans="1:11" ht="12.75">
      <c r="A84" s="10"/>
      <c r="B84" s="25"/>
      <c r="C84" s="15"/>
      <c r="D84" s="321"/>
      <c r="E84" s="329"/>
      <c r="F84" s="321"/>
      <c r="G84" s="10">
        <f t="shared" si="7"/>
        <v>116</v>
      </c>
      <c r="H84" s="16"/>
      <c r="I84" s="57" t="e">
        <f t="shared" si="6"/>
        <v>#N/A</v>
      </c>
      <c r="J84" s="50"/>
      <c r="K84" s="51">
        <v>42441</v>
      </c>
    </row>
    <row r="85" spans="1:11" ht="12.75">
      <c r="A85" s="10"/>
      <c r="B85" s="25"/>
      <c r="C85" s="15"/>
      <c r="D85" s="230"/>
      <c r="E85" s="231"/>
      <c r="F85" s="230"/>
      <c r="G85" s="10">
        <f t="shared" si="7"/>
        <v>116</v>
      </c>
      <c r="H85" s="16"/>
      <c r="I85" s="57" t="e">
        <f t="shared" si="6"/>
        <v>#N/A</v>
      </c>
      <c r="J85" s="50"/>
      <c r="K85" s="51">
        <v>42441</v>
      </c>
    </row>
    <row r="86" spans="1:11" ht="12.75">
      <c r="A86" s="10"/>
      <c r="B86" s="25"/>
      <c r="C86" s="15"/>
      <c r="D86" s="230"/>
      <c r="E86" s="231"/>
      <c r="F86" s="246"/>
      <c r="G86" s="10">
        <f t="shared" si="7"/>
        <v>116</v>
      </c>
      <c r="H86" s="16"/>
      <c r="I86" s="57" t="e">
        <f t="shared" si="6"/>
        <v>#N/A</v>
      </c>
      <c r="J86" s="50"/>
      <c r="K86" s="51">
        <v>42441</v>
      </c>
    </row>
    <row r="87" spans="1:11" ht="12.75">
      <c r="A87" s="10"/>
      <c r="B87" s="25"/>
      <c r="C87" s="15"/>
      <c r="D87" s="183"/>
      <c r="E87" s="184"/>
      <c r="F87" s="225"/>
      <c r="G87" s="10">
        <f t="shared" si="7"/>
        <v>116</v>
      </c>
      <c r="H87" s="16"/>
      <c r="I87" s="57" t="e">
        <f t="shared" si="6"/>
        <v>#N/A</v>
      </c>
      <c r="J87" s="50"/>
      <c r="K87" s="51">
        <v>42441</v>
      </c>
    </row>
    <row r="88" spans="1:11" ht="12.75">
      <c r="A88" s="10"/>
      <c r="B88" s="25"/>
      <c r="C88" s="15"/>
      <c r="D88" s="321"/>
      <c r="E88" s="329"/>
      <c r="F88" s="330"/>
      <c r="G88" s="10">
        <f t="shared" si="7"/>
        <v>116</v>
      </c>
      <c r="H88" s="16"/>
      <c r="I88" s="57" t="e">
        <f t="shared" si="6"/>
        <v>#N/A</v>
      </c>
      <c r="J88" s="50"/>
      <c r="K88" s="51">
        <v>42441</v>
      </c>
    </row>
    <row r="89" spans="1:11" ht="12.75">
      <c r="A89" s="10"/>
      <c r="B89" s="25"/>
      <c r="C89" s="15"/>
      <c r="D89" s="321" t="s">
        <v>413</v>
      </c>
      <c r="E89" s="329">
        <v>28189</v>
      </c>
      <c r="F89" s="330" t="s">
        <v>70</v>
      </c>
      <c r="G89" s="10">
        <f t="shared" si="7"/>
        <v>39</v>
      </c>
      <c r="H89" s="16"/>
      <c r="I89" s="57">
        <f t="shared" si="6"/>
        <v>0</v>
      </c>
      <c r="J89" s="50"/>
      <c r="K89" s="51">
        <v>42441</v>
      </c>
    </row>
    <row r="90" spans="1:11" ht="12.75">
      <c r="A90" s="10"/>
      <c r="B90" s="25"/>
      <c r="C90" s="15"/>
      <c r="D90" s="318" t="s">
        <v>68</v>
      </c>
      <c r="E90" s="319" t="s">
        <v>235</v>
      </c>
      <c r="F90" s="318" t="s">
        <v>132</v>
      </c>
      <c r="G90" s="10">
        <f t="shared" si="7"/>
        <v>59</v>
      </c>
      <c r="H90" s="16"/>
      <c r="I90" s="57">
        <f t="shared" si="6"/>
        <v>0</v>
      </c>
      <c r="J90" s="50"/>
      <c r="K90" s="51">
        <v>42441</v>
      </c>
    </row>
    <row r="91" spans="1:11" ht="12.75">
      <c r="A91" s="10"/>
      <c r="B91" s="25"/>
      <c r="C91" s="15"/>
      <c r="D91" s="318" t="s">
        <v>378</v>
      </c>
      <c r="E91" s="319">
        <v>26907</v>
      </c>
      <c r="F91" s="320" t="s">
        <v>72</v>
      </c>
      <c r="G91" s="10">
        <f t="shared" si="7"/>
        <v>42</v>
      </c>
      <c r="H91" s="16"/>
      <c r="I91" s="57">
        <f t="shared" si="6"/>
        <v>0</v>
      </c>
      <c r="J91" s="50"/>
      <c r="K91" s="51">
        <v>42441</v>
      </c>
    </row>
    <row r="92" spans="1:11" ht="12.75">
      <c r="A92" s="10"/>
      <c r="B92" s="25"/>
      <c r="C92" s="15"/>
      <c r="D92" s="318" t="s">
        <v>468</v>
      </c>
      <c r="E92" s="319">
        <v>17957</v>
      </c>
      <c r="F92" s="318" t="s">
        <v>523</v>
      </c>
      <c r="G92" s="10">
        <f t="shared" si="7"/>
        <v>67</v>
      </c>
      <c r="H92" s="16"/>
      <c r="I92" s="57">
        <f t="shared" si="6"/>
        <v>0</v>
      </c>
      <c r="J92" s="50"/>
      <c r="K92" s="51">
        <v>42441</v>
      </c>
    </row>
    <row r="93" spans="1:11" ht="12.75">
      <c r="A93" s="10"/>
      <c r="B93" s="25"/>
      <c r="C93" s="15"/>
      <c r="D93" s="375" t="s">
        <v>521</v>
      </c>
      <c r="E93" s="376">
        <v>17099</v>
      </c>
      <c r="F93" s="375" t="s">
        <v>522</v>
      </c>
      <c r="G93" s="10">
        <f t="shared" si="7"/>
        <v>69</v>
      </c>
      <c r="H93" s="16"/>
      <c r="I93" s="57">
        <f t="shared" si="6"/>
        <v>0</v>
      </c>
      <c r="J93" s="50"/>
      <c r="K93" s="51">
        <v>42441</v>
      </c>
    </row>
    <row r="94" spans="1:11" ht="12.75">
      <c r="A94" s="10"/>
      <c r="B94" s="25"/>
      <c r="C94" s="15"/>
      <c r="D94" s="318" t="s">
        <v>384</v>
      </c>
      <c r="E94" s="319" t="s">
        <v>385</v>
      </c>
      <c r="F94" s="318" t="s">
        <v>386</v>
      </c>
      <c r="G94" s="10">
        <f t="shared" si="7"/>
        <v>71</v>
      </c>
      <c r="H94" s="16"/>
      <c r="I94" s="57">
        <f t="shared" si="6"/>
        <v>0</v>
      </c>
      <c r="J94" s="50"/>
      <c r="K94" s="51">
        <v>42441</v>
      </c>
    </row>
    <row r="95" spans="1:11" ht="12.75">
      <c r="A95" s="10"/>
      <c r="B95" s="25"/>
      <c r="C95" s="15"/>
      <c r="D95" s="321" t="s">
        <v>116</v>
      </c>
      <c r="E95" s="329" t="s">
        <v>271</v>
      </c>
      <c r="F95" s="321" t="s">
        <v>337</v>
      </c>
      <c r="G95" s="10">
        <f t="shared" si="7"/>
        <v>72</v>
      </c>
      <c r="H95" s="16"/>
      <c r="I95" s="57">
        <f t="shared" si="6"/>
        <v>0</v>
      </c>
      <c r="J95" s="50"/>
      <c r="K95" s="51">
        <v>42441</v>
      </c>
    </row>
    <row r="96" spans="1:11" ht="12.75">
      <c r="A96" s="10"/>
      <c r="B96" s="25"/>
      <c r="C96" s="15"/>
      <c r="D96" s="375" t="s">
        <v>508</v>
      </c>
      <c r="E96" s="376">
        <v>26021</v>
      </c>
      <c r="F96" s="320" t="s">
        <v>509</v>
      </c>
      <c r="G96" s="10">
        <f t="shared" si="7"/>
        <v>44</v>
      </c>
      <c r="H96" s="16"/>
      <c r="I96" s="57">
        <f t="shared" si="6"/>
        <v>0</v>
      </c>
      <c r="J96" s="50"/>
      <c r="K96" s="51">
        <v>42441</v>
      </c>
    </row>
    <row r="97" spans="1:11" ht="12.75">
      <c r="A97" s="10"/>
      <c r="B97" s="25"/>
      <c r="C97" s="15"/>
      <c r="D97" s="318" t="s">
        <v>363</v>
      </c>
      <c r="E97" s="319">
        <v>26326</v>
      </c>
      <c r="F97" s="320" t="s">
        <v>338</v>
      </c>
      <c r="G97" s="10">
        <f t="shared" si="7"/>
        <v>44</v>
      </c>
      <c r="H97" s="16"/>
      <c r="I97" s="57">
        <f t="shared" si="6"/>
        <v>0</v>
      </c>
      <c r="J97" s="50"/>
      <c r="K97" s="51">
        <v>42441</v>
      </c>
    </row>
    <row r="98" spans="1:11" ht="12.75">
      <c r="A98" s="10"/>
      <c r="B98" s="25"/>
      <c r="C98" s="15"/>
      <c r="D98" s="321" t="s">
        <v>355</v>
      </c>
      <c r="E98" s="329">
        <v>14230</v>
      </c>
      <c r="F98" s="321" t="s">
        <v>356</v>
      </c>
      <c r="G98" s="10">
        <f t="shared" si="7"/>
        <v>77</v>
      </c>
      <c r="H98" s="16"/>
      <c r="I98" s="57">
        <f t="shared" si="6"/>
        <v>0</v>
      </c>
      <c r="J98" s="50"/>
      <c r="K98" s="51">
        <v>42441</v>
      </c>
    </row>
    <row r="99" spans="1:11" ht="12.75">
      <c r="A99" s="10"/>
      <c r="B99" s="25"/>
      <c r="C99" s="15"/>
      <c r="D99" s="230" t="s">
        <v>131</v>
      </c>
      <c r="E99" s="231" t="s">
        <v>233</v>
      </c>
      <c r="F99" s="230" t="s">
        <v>132</v>
      </c>
      <c r="G99" s="10">
        <f t="shared" si="7"/>
        <v>55</v>
      </c>
      <c r="H99" s="16"/>
      <c r="I99" s="57">
        <f t="shared" si="6"/>
        <v>0</v>
      </c>
      <c r="J99" s="50"/>
      <c r="K99" s="51">
        <v>42441</v>
      </c>
    </row>
    <row r="100" spans="1:11" ht="12.75">
      <c r="A100" s="10"/>
      <c r="B100" s="25"/>
      <c r="C100" s="15"/>
      <c r="D100" s="230" t="s">
        <v>245</v>
      </c>
      <c r="E100" s="231">
        <v>26768</v>
      </c>
      <c r="F100" s="246" t="s">
        <v>246</v>
      </c>
      <c r="G100" s="10">
        <f t="shared" si="7"/>
        <v>42</v>
      </c>
      <c r="H100" s="16"/>
      <c r="I100" s="57">
        <f t="shared" si="6"/>
        <v>0</v>
      </c>
      <c r="J100" s="50"/>
      <c r="K100" s="51">
        <v>42441</v>
      </c>
    </row>
    <row r="101" spans="1:11" ht="12.75">
      <c r="A101" s="10"/>
      <c r="B101" s="25"/>
      <c r="C101" s="15"/>
      <c r="D101" s="54"/>
      <c r="E101" s="54"/>
      <c r="F101" s="54"/>
      <c r="G101" s="10">
        <f t="shared" si="7"/>
        <v>116</v>
      </c>
      <c r="H101" s="16"/>
      <c r="I101" s="57" t="e">
        <f t="shared" si="6"/>
        <v>#N/A</v>
      </c>
      <c r="J101" s="50"/>
      <c r="K101" s="51">
        <v>42441</v>
      </c>
    </row>
    <row r="102" spans="1:11" ht="12.75">
      <c r="A102" s="10"/>
      <c r="B102" s="25"/>
      <c r="C102" s="15"/>
      <c r="D102" s="54"/>
      <c r="E102" s="54"/>
      <c r="F102" s="54"/>
      <c r="G102" s="10">
        <f t="shared" si="7"/>
        <v>116</v>
      </c>
      <c r="H102" s="16"/>
      <c r="I102" s="57" t="e">
        <f t="shared" si="6"/>
        <v>#N/A</v>
      </c>
      <c r="J102" s="50"/>
      <c r="K102" s="51">
        <v>42441</v>
      </c>
    </row>
    <row r="103" spans="1:11" ht="12.75">
      <c r="A103" s="10"/>
      <c r="B103" s="25"/>
      <c r="C103" s="15"/>
      <c r="D103" s="54"/>
      <c r="E103" s="54"/>
      <c r="F103" s="54"/>
      <c r="G103" s="10">
        <f t="shared" si="7"/>
        <v>116</v>
      </c>
      <c r="H103" s="16"/>
      <c r="I103" s="57" t="e">
        <f t="shared" si="6"/>
        <v>#N/A</v>
      </c>
      <c r="J103" s="50"/>
      <c r="K103" s="51">
        <v>42441</v>
      </c>
    </row>
    <row r="104" spans="1:11" ht="12.75">
      <c r="A104" s="10"/>
      <c r="B104" s="25"/>
      <c r="C104" s="15"/>
      <c r="D104" s="54"/>
      <c r="E104" s="54"/>
      <c r="F104" s="54"/>
      <c r="G104" s="10">
        <f t="shared" si="7"/>
        <v>116</v>
      </c>
      <c r="H104" s="16"/>
      <c r="I104" s="57" t="e">
        <f t="shared" si="6"/>
        <v>#N/A</v>
      </c>
      <c r="J104" s="50"/>
      <c r="K104" s="51">
        <v>42441</v>
      </c>
    </row>
    <row r="105" spans="1:11" ht="12.75">
      <c r="A105" s="10"/>
      <c r="B105" s="25"/>
      <c r="C105" s="15"/>
      <c r="D105" s="54"/>
      <c r="E105" s="54"/>
      <c r="F105" s="54"/>
      <c r="G105" s="10">
        <f t="shared" si="7"/>
        <v>116</v>
      </c>
      <c r="H105" s="16"/>
      <c r="I105" s="57" t="e">
        <f t="shared" si="6"/>
        <v>#N/A</v>
      </c>
      <c r="J105" s="50"/>
      <c r="K105" s="51">
        <v>42441</v>
      </c>
    </row>
    <row r="106" spans="1:11" ht="12.75">
      <c r="A106" s="10"/>
      <c r="B106" s="25"/>
      <c r="C106" s="15"/>
      <c r="D106" s="54"/>
      <c r="E106" s="54"/>
      <c r="F106" s="54"/>
      <c r="G106" s="10">
        <f t="shared" si="7"/>
        <v>116</v>
      </c>
      <c r="H106" s="16"/>
      <c r="I106" s="57" t="e">
        <f t="shared" si="6"/>
        <v>#N/A</v>
      </c>
      <c r="J106" s="50"/>
      <c r="K106" s="51">
        <v>42441</v>
      </c>
    </row>
    <row r="107" spans="1:11" ht="12.75">
      <c r="A107" s="10"/>
      <c r="B107" s="25"/>
      <c r="C107" s="15"/>
      <c r="D107" s="54"/>
      <c r="E107" s="54"/>
      <c r="F107" s="54"/>
      <c r="G107" s="10">
        <f t="shared" si="7"/>
        <v>116</v>
      </c>
      <c r="H107" s="16"/>
      <c r="I107" s="57" t="e">
        <f t="shared" si="6"/>
        <v>#N/A</v>
      </c>
      <c r="J107" s="50"/>
      <c r="K107" s="51">
        <v>42441</v>
      </c>
    </row>
    <row r="108" spans="1:11" ht="12.75">
      <c r="A108" s="10"/>
      <c r="B108" s="25"/>
      <c r="C108" s="15"/>
      <c r="D108" s="54"/>
      <c r="E108" s="54"/>
      <c r="F108" s="54"/>
      <c r="G108" s="10">
        <f t="shared" si="7"/>
        <v>116</v>
      </c>
      <c r="H108" s="16"/>
      <c r="I108" s="57" t="e">
        <f t="shared" si="6"/>
        <v>#N/A</v>
      </c>
      <c r="J108" s="50"/>
      <c r="K108" s="51">
        <v>42441</v>
      </c>
    </row>
    <row r="109" spans="1:11" ht="12.75">
      <c r="A109" s="10"/>
      <c r="B109" s="25"/>
      <c r="C109" s="15"/>
      <c r="D109" s="54"/>
      <c r="E109" s="54"/>
      <c r="F109" s="54"/>
      <c r="G109" s="10">
        <f t="shared" si="7"/>
        <v>116</v>
      </c>
      <c r="H109" s="16"/>
      <c r="I109" s="57" t="e">
        <f t="shared" si="6"/>
        <v>#N/A</v>
      </c>
      <c r="J109" s="50"/>
      <c r="K109" s="51">
        <v>42441</v>
      </c>
    </row>
    <row r="110" spans="1:11" ht="12.75">
      <c r="A110" s="10"/>
      <c r="B110" s="25"/>
      <c r="C110" s="15"/>
      <c r="D110" s="54"/>
      <c r="E110" s="54"/>
      <c r="F110" s="54"/>
      <c r="G110" s="10">
        <f t="shared" si="7"/>
        <v>116</v>
      </c>
      <c r="H110" s="16"/>
      <c r="I110" s="57" t="e">
        <f t="shared" si="6"/>
        <v>#N/A</v>
      </c>
      <c r="J110" s="50"/>
      <c r="K110" s="51">
        <v>42441</v>
      </c>
    </row>
    <row r="111" spans="1:11" ht="12.75">
      <c r="A111" s="10"/>
      <c r="B111" s="25"/>
      <c r="C111" s="15"/>
      <c r="D111" s="54"/>
      <c r="E111" s="54"/>
      <c r="F111" s="54"/>
      <c r="G111" s="10">
        <f t="shared" si="7"/>
        <v>116</v>
      </c>
      <c r="H111" s="16"/>
      <c r="I111" s="57" t="e">
        <f t="shared" si="6"/>
        <v>#N/A</v>
      </c>
      <c r="J111" s="50"/>
      <c r="K111" s="51">
        <v>42441</v>
      </c>
    </row>
    <row r="112" spans="1:11" ht="12.75">
      <c r="A112" s="10"/>
      <c r="B112" s="25"/>
      <c r="C112" s="15"/>
      <c r="D112" s="54"/>
      <c r="E112" s="54"/>
      <c r="F112" s="54"/>
      <c r="G112" s="10">
        <f t="shared" si="7"/>
        <v>116</v>
      </c>
      <c r="H112" s="16"/>
      <c r="I112" s="57" t="e">
        <f t="shared" si="6"/>
        <v>#N/A</v>
      </c>
      <c r="J112" s="50"/>
      <c r="K112" s="51">
        <v>42441</v>
      </c>
    </row>
    <row r="113" spans="1:11" ht="12.75">
      <c r="A113" s="10"/>
      <c r="B113" s="25"/>
      <c r="C113" s="15"/>
      <c r="D113" s="54"/>
      <c r="E113" s="54"/>
      <c r="F113" s="54"/>
      <c r="G113" s="10">
        <f t="shared" si="7"/>
        <v>116</v>
      </c>
      <c r="H113" s="16"/>
      <c r="I113" s="57" t="e">
        <f t="shared" si="6"/>
        <v>#N/A</v>
      </c>
      <c r="J113" s="50"/>
      <c r="K113" s="51">
        <v>42441</v>
      </c>
    </row>
    <row r="114" spans="1:11" ht="12.75">
      <c r="A114" s="10"/>
      <c r="B114" s="25"/>
      <c r="C114" s="15"/>
      <c r="D114" s="54"/>
      <c r="E114" s="54"/>
      <c r="F114" s="54"/>
      <c r="G114" s="10">
        <f t="shared" si="7"/>
        <v>116</v>
      </c>
      <c r="H114" s="16"/>
      <c r="I114" s="57" t="e">
        <f t="shared" si="6"/>
        <v>#N/A</v>
      </c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>
        <f t="shared" si="7"/>
        <v>116</v>
      </c>
      <c r="H115" s="16"/>
      <c r="I115" s="57" t="e">
        <f t="shared" si="6"/>
        <v>#N/A</v>
      </c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>
        <f t="shared" si="7"/>
        <v>116</v>
      </c>
      <c r="H116" s="16"/>
      <c r="I116" s="57" t="e">
        <f t="shared" si="6"/>
        <v>#N/A</v>
      </c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>
        <f t="shared" si="7"/>
        <v>116</v>
      </c>
      <c r="H117" s="16"/>
      <c r="I117" s="57" t="e">
        <f t="shared" si="6"/>
        <v>#N/A</v>
      </c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>
        <f t="shared" si="7"/>
        <v>116</v>
      </c>
      <c r="H118" s="16"/>
      <c r="I118" s="57" t="e">
        <f t="shared" si="6"/>
        <v>#N/A</v>
      </c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>
        <f t="shared" si="7"/>
        <v>116</v>
      </c>
      <c r="H119" s="16"/>
      <c r="I119" s="57" t="e">
        <f t="shared" si="6"/>
        <v>#N/A</v>
      </c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>
        <f t="shared" si="7"/>
        <v>116</v>
      </c>
      <c r="H120" s="16"/>
      <c r="I120" s="57" t="e">
        <f t="shared" si="6"/>
        <v>#N/A</v>
      </c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>
        <f t="shared" si="7"/>
        <v>116</v>
      </c>
      <c r="H121" s="16"/>
      <c r="I121" s="57" t="e">
        <f t="shared" si="6"/>
        <v>#N/A</v>
      </c>
      <c r="J121" s="50"/>
      <c r="K121" s="51">
        <v>42441</v>
      </c>
    </row>
  </sheetData>
  <sheetProtection/>
  <mergeCells count="2">
    <mergeCell ref="A4:J4"/>
    <mergeCell ref="A65:J65"/>
  </mergeCells>
  <printOptions/>
  <pageMargins left="0.31" right="0.29" top="0.5" bottom="0.55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131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4.125" style="40" customWidth="1"/>
    <col min="2" max="2" width="4.00390625" style="40" customWidth="1"/>
    <col min="3" max="3" width="7.00390625" style="114" customWidth="1"/>
    <col min="4" max="4" width="23.25390625" style="40" customWidth="1"/>
    <col min="5" max="5" width="10.125" style="40" bestFit="1" customWidth="1"/>
    <col min="6" max="6" width="25.25390625" style="40" customWidth="1"/>
    <col min="7" max="7" width="4.75390625" style="40" customWidth="1"/>
    <col min="8" max="8" width="7.25390625" style="40" customWidth="1"/>
    <col min="9" max="9" width="18.75390625" style="55" bestFit="1" customWidth="1"/>
    <col min="10" max="10" width="4.75390625" style="40" customWidth="1"/>
    <col min="11" max="11" width="10.125" style="40" bestFit="1" customWidth="1"/>
    <col min="12" max="12" width="5.75390625" style="40" bestFit="1" customWidth="1"/>
    <col min="13" max="13" width="6.625" style="40" bestFit="1" customWidth="1"/>
    <col min="14" max="14" width="5.75390625" style="40" bestFit="1" customWidth="1"/>
    <col min="15" max="15" width="6.625" style="60" bestFit="1" customWidth="1"/>
    <col min="16" max="16384" width="9.125" style="40" customWidth="1"/>
  </cols>
  <sheetData>
    <row r="1" spans="1:15" ht="12.75">
      <c r="A1" s="4" t="s">
        <v>64</v>
      </c>
      <c r="B1" s="6"/>
      <c r="C1" s="110"/>
      <c r="D1" s="36"/>
      <c r="E1" s="36"/>
      <c r="F1" s="36"/>
      <c r="G1" s="5"/>
      <c r="H1" s="6" t="s">
        <v>18</v>
      </c>
      <c r="I1" s="37"/>
      <c r="J1" s="38"/>
      <c r="K1" s="39"/>
      <c r="L1" s="119" t="s">
        <v>182</v>
      </c>
      <c r="M1" s="120" t="s">
        <v>180</v>
      </c>
      <c r="N1" s="119" t="s">
        <v>182</v>
      </c>
      <c r="O1" s="120" t="s">
        <v>180</v>
      </c>
    </row>
    <row r="2" spans="1:15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0.9654</v>
      </c>
      <c r="N2" s="121">
        <v>35</v>
      </c>
      <c r="O2" s="122">
        <v>0.9799</v>
      </c>
    </row>
    <row r="3" spans="1:15" ht="12.75">
      <c r="A3" s="9" t="s">
        <v>193</v>
      </c>
      <c r="B3" s="1"/>
      <c r="C3" s="112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0.9594</v>
      </c>
      <c r="N3" s="108">
        <v>36</v>
      </c>
      <c r="O3" s="109">
        <v>0.9717</v>
      </c>
    </row>
    <row r="4" spans="1:15" ht="18">
      <c r="A4" s="466" t="s">
        <v>17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0.9534</v>
      </c>
      <c r="N4" s="108">
        <v>37</v>
      </c>
      <c r="O4" s="109">
        <v>0.9636</v>
      </c>
    </row>
    <row r="5" spans="1:15" ht="12.75">
      <c r="A5" s="10" t="s">
        <v>2</v>
      </c>
      <c r="B5" s="10" t="s">
        <v>11</v>
      </c>
      <c r="C5" s="16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0.9474</v>
      </c>
      <c r="N5" s="108">
        <v>38</v>
      </c>
      <c r="O5" s="109">
        <v>0.9554</v>
      </c>
    </row>
    <row r="6" spans="1:15" ht="12.75">
      <c r="A6" s="10"/>
      <c r="B6" s="25"/>
      <c r="C6" s="101"/>
      <c r="D6" s="411" t="s">
        <v>590</v>
      </c>
      <c r="E6" s="412">
        <v>29444</v>
      </c>
      <c r="F6" s="411" t="s">
        <v>591</v>
      </c>
      <c r="G6" s="10">
        <f aca="true" t="shared" si="0" ref="G6:G26">TRUNC((K6-E6)/365.25)</f>
        <v>35</v>
      </c>
      <c r="H6" s="16">
        <v>51.29</v>
      </c>
      <c r="I6" s="57">
        <f aca="true" t="shared" si="1" ref="I6:I25">CEILING(H6*(VLOOKUP(G6,$L$1:$M$67,2,0)),0.01)</f>
        <v>49.52</v>
      </c>
      <c r="J6" s="50"/>
      <c r="K6" s="51">
        <v>42441</v>
      </c>
      <c r="L6" s="108">
        <v>39</v>
      </c>
      <c r="M6" s="109">
        <v>0.9414</v>
      </c>
      <c r="N6" s="108">
        <v>39</v>
      </c>
      <c r="O6" s="109">
        <v>0.9473</v>
      </c>
    </row>
    <row r="7" spans="1:15" ht="12.75">
      <c r="A7" s="10"/>
      <c r="B7" s="25"/>
      <c r="C7" s="219"/>
      <c r="D7" s="155" t="s">
        <v>455</v>
      </c>
      <c r="E7" s="156">
        <v>27778</v>
      </c>
      <c r="F7" s="221" t="s">
        <v>456</v>
      </c>
      <c r="G7" s="10">
        <f t="shared" si="0"/>
        <v>40</v>
      </c>
      <c r="H7" s="16">
        <v>53.82</v>
      </c>
      <c r="I7" s="57">
        <f t="shared" si="1"/>
        <v>50.35</v>
      </c>
      <c r="J7" s="50"/>
      <c r="K7" s="51">
        <v>42441</v>
      </c>
      <c r="L7" s="121">
        <v>40</v>
      </c>
      <c r="M7" s="122">
        <v>0.9354</v>
      </c>
      <c r="N7" s="121">
        <v>40</v>
      </c>
      <c r="O7" s="122">
        <v>0.9391</v>
      </c>
    </row>
    <row r="8" spans="1:15" ht="12.75">
      <c r="A8" s="10"/>
      <c r="B8" s="25"/>
      <c r="C8" s="219"/>
      <c r="D8" s="155" t="s">
        <v>103</v>
      </c>
      <c r="E8" s="156" t="s">
        <v>237</v>
      </c>
      <c r="F8" s="155" t="s">
        <v>238</v>
      </c>
      <c r="G8" s="10">
        <f t="shared" si="0"/>
        <v>52</v>
      </c>
      <c r="H8" s="16">
        <v>59.66</v>
      </c>
      <c r="I8" s="57">
        <f t="shared" si="1"/>
        <v>51.52</v>
      </c>
      <c r="J8" s="50"/>
      <c r="K8" s="51">
        <v>42441</v>
      </c>
      <c r="L8" s="108">
        <v>41</v>
      </c>
      <c r="M8" s="109">
        <v>0.9294</v>
      </c>
      <c r="N8" s="108">
        <v>41</v>
      </c>
      <c r="O8" s="109">
        <v>0.9309</v>
      </c>
    </row>
    <row r="9" spans="1:15" ht="12.75">
      <c r="A9" s="10"/>
      <c r="B9" s="25"/>
      <c r="C9" s="101"/>
      <c r="D9" s="155" t="s">
        <v>447</v>
      </c>
      <c r="E9" s="156">
        <v>24416</v>
      </c>
      <c r="F9" s="155" t="s">
        <v>448</v>
      </c>
      <c r="G9" s="10">
        <f t="shared" si="0"/>
        <v>49</v>
      </c>
      <c r="H9" s="16">
        <v>58.79</v>
      </c>
      <c r="I9" s="57">
        <f t="shared" si="1"/>
        <v>51.82</v>
      </c>
      <c r="J9" s="50"/>
      <c r="K9" s="51">
        <v>42441</v>
      </c>
      <c r="L9" s="108">
        <v>42</v>
      </c>
      <c r="M9" s="109">
        <v>0.9234</v>
      </c>
      <c r="N9" s="108">
        <v>42</v>
      </c>
      <c r="O9" s="109">
        <v>0.9228</v>
      </c>
    </row>
    <row r="10" spans="1:15" ht="12.75">
      <c r="A10" s="10"/>
      <c r="B10" s="25"/>
      <c r="C10" s="306"/>
      <c r="D10" s="155" t="s">
        <v>376</v>
      </c>
      <c r="E10" s="156">
        <v>26816</v>
      </c>
      <c r="F10" s="221" t="s">
        <v>377</v>
      </c>
      <c r="G10" s="10">
        <f t="shared" si="0"/>
        <v>42</v>
      </c>
      <c r="H10" s="16">
        <v>57.84</v>
      </c>
      <c r="I10" s="57">
        <f t="shared" si="1"/>
        <v>53.410000000000004</v>
      </c>
      <c r="J10" s="50"/>
      <c r="K10" s="51">
        <v>42441</v>
      </c>
      <c r="L10" s="108">
        <v>43</v>
      </c>
      <c r="M10" s="109">
        <v>0.9174</v>
      </c>
      <c r="N10" s="108">
        <v>43</v>
      </c>
      <c r="O10" s="109">
        <v>0.9146</v>
      </c>
    </row>
    <row r="11" spans="1:15" ht="12.75">
      <c r="A11" s="10"/>
      <c r="B11" s="25"/>
      <c r="C11" s="46"/>
      <c r="D11" s="222" t="s">
        <v>511</v>
      </c>
      <c r="E11" s="156">
        <v>26948</v>
      </c>
      <c r="F11" s="221" t="s">
        <v>512</v>
      </c>
      <c r="G11" s="10">
        <f t="shared" si="0"/>
        <v>42</v>
      </c>
      <c r="H11" s="16">
        <v>58.81</v>
      </c>
      <c r="I11" s="57">
        <f t="shared" si="1"/>
        <v>54.31</v>
      </c>
      <c r="J11" s="50"/>
      <c r="K11" s="51">
        <v>42441</v>
      </c>
      <c r="L11" s="108">
        <v>44</v>
      </c>
      <c r="M11" s="109">
        <v>0.9114</v>
      </c>
      <c r="N11" s="108">
        <v>44</v>
      </c>
      <c r="O11" s="109">
        <v>0.9065</v>
      </c>
    </row>
    <row r="12" spans="1:15" ht="12.75">
      <c r="A12" s="10"/>
      <c r="B12" s="25"/>
      <c r="C12" s="46"/>
      <c r="D12" s="155" t="s">
        <v>125</v>
      </c>
      <c r="E12" s="156" t="s">
        <v>252</v>
      </c>
      <c r="F12" s="155" t="s">
        <v>408</v>
      </c>
      <c r="G12" s="10">
        <f t="shared" si="0"/>
        <v>71</v>
      </c>
      <c r="H12" s="16">
        <v>73.83</v>
      </c>
      <c r="I12" s="57">
        <f t="shared" si="1"/>
        <v>54.38</v>
      </c>
      <c r="J12" s="50"/>
      <c r="K12" s="51">
        <v>42441</v>
      </c>
      <c r="L12" s="121">
        <v>45</v>
      </c>
      <c r="M12" s="122">
        <v>0.9054</v>
      </c>
      <c r="N12" s="121">
        <v>45</v>
      </c>
      <c r="O12" s="122">
        <v>0.8983</v>
      </c>
    </row>
    <row r="13" spans="1:15" ht="12.75">
      <c r="A13" s="10"/>
      <c r="B13" s="25"/>
      <c r="C13" s="306"/>
      <c r="D13" s="155" t="s">
        <v>190</v>
      </c>
      <c r="E13" s="156" t="s">
        <v>240</v>
      </c>
      <c r="F13" s="222" t="s">
        <v>191</v>
      </c>
      <c r="G13" s="10">
        <f t="shared" si="0"/>
        <v>45</v>
      </c>
      <c r="H13" s="16">
        <v>61.12</v>
      </c>
      <c r="I13" s="57">
        <f t="shared" si="1"/>
        <v>55.34</v>
      </c>
      <c r="J13" s="50"/>
      <c r="K13" s="51">
        <v>42441</v>
      </c>
      <c r="L13" s="108">
        <v>46</v>
      </c>
      <c r="M13" s="109">
        <v>0.8994</v>
      </c>
      <c r="N13" s="108">
        <v>46</v>
      </c>
      <c r="O13" s="109">
        <v>0.8901</v>
      </c>
    </row>
    <row r="14" spans="1:15" ht="12.75">
      <c r="A14" s="10"/>
      <c r="B14" s="25"/>
      <c r="C14" s="46"/>
      <c r="D14" s="389" t="s">
        <v>570</v>
      </c>
      <c r="E14" s="156">
        <v>24948</v>
      </c>
      <c r="F14" s="221" t="s">
        <v>338</v>
      </c>
      <c r="G14" s="10">
        <f t="shared" si="0"/>
        <v>47</v>
      </c>
      <c r="H14" s="16">
        <v>62.1</v>
      </c>
      <c r="I14" s="57">
        <f t="shared" si="1"/>
        <v>55.49</v>
      </c>
      <c r="J14" s="50"/>
      <c r="K14" s="51">
        <v>42441</v>
      </c>
      <c r="L14" s="108">
        <v>47</v>
      </c>
      <c r="M14" s="109">
        <v>0.8934</v>
      </c>
      <c r="N14" s="108">
        <v>47</v>
      </c>
      <c r="O14" s="109">
        <v>0.882</v>
      </c>
    </row>
    <row r="15" spans="1:15" ht="12.75">
      <c r="A15" s="10"/>
      <c r="B15" s="25"/>
      <c r="C15" s="101"/>
      <c r="D15" s="155" t="s">
        <v>503</v>
      </c>
      <c r="E15" s="156" t="s">
        <v>504</v>
      </c>
      <c r="F15" s="221" t="s">
        <v>423</v>
      </c>
      <c r="G15" s="10">
        <f t="shared" si="0"/>
        <v>42</v>
      </c>
      <c r="H15" s="16">
        <v>60.87</v>
      </c>
      <c r="I15" s="57">
        <f t="shared" si="1"/>
        <v>56.21</v>
      </c>
      <c r="J15" s="50"/>
      <c r="K15" s="51">
        <v>42441</v>
      </c>
      <c r="L15" s="108">
        <v>48</v>
      </c>
      <c r="M15" s="109">
        <v>0.8874</v>
      </c>
      <c r="N15" s="108">
        <v>48</v>
      </c>
      <c r="O15" s="109">
        <v>0.8738</v>
      </c>
    </row>
    <row r="16" spans="1:15" ht="12.75">
      <c r="A16" s="10"/>
      <c r="B16" s="25"/>
      <c r="C16" s="219"/>
      <c r="D16" s="155" t="s">
        <v>89</v>
      </c>
      <c r="E16" s="156" t="s">
        <v>221</v>
      </c>
      <c r="F16" s="155" t="s">
        <v>441</v>
      </c>
      <c r="G16" s="10">
        <f t="shared" si="0"/>
        <v>63</v>
      </c>
      <c r="H16" s="16">
        <v>70.73</v>
      </c>
      <c r="I16" s="57">
        <f t="shared" si="1"/>
        <v>56.33</v>
      </c>
      <c r="J16" s="50"/>
      <c r="K16" s="51">
        <v>42441</v>
      </c>
      <c r="L16" s="108">
        <v>49</v>
      </c>
      <c r="M16" s="109">
        <v>0.8814</v>
      </c>
      <c r="N16" s="108">
        <v>49</v>
      </c>
      <c r="O16" s="109">
        <v>0.8657</v>
      </c>
    </row>
    <row r="17" spans="1:15" ht="12.75">
      <c r="A17" s="10"/>
      <c r="B17" s="25"/>
      <c r="C17" s="219"/>
      <c r="D17" s="155" t="s">
        <v>97</v>
      </c>
      <c r="E17" s="156" t="s">
        <v>241</v>
      </c>
      <c r="F17" s="155" t="s">
        <v>88</v>
      </c>
      <c r="G17" s="10">
        <f t="shared" si="0"/>
        <v>73</v>
      </c>
      <c r="H17" s="16">
        <v>79.47</v>
      </c>
      <c r="I17" s="57">
        <f t="shared" si="1"/>
        <v>57.02</v>
      </c>
      <c r="J17" s="50"/>
      <c r="K17" s="51">
        <v>42441</v>
      </c>
      <c r="L17" s="121">
        <v>50</v>
      </c>
      <c r="M17" s="122">
        <v>0.8754</v>
      </c>
      <c r="N17" s="121">
        <v>50</v>
      </c>
      <c r="O17" s="122">
        <v>0.8575</v>
      </c>
    </row>
    <row r="18" spans="1:15" ht="12.75">
      <c r="A18" s="10"/>
      <c r="B18" s="25"/>
      <c r="C18" s="101"/>
      <c r="D18" s="155" t="s">
        <v>433</v>
      </c>
      <c r="E18" s="156">
        <v>27235</v>
      </c>
      <c r="F18" s="221" t="s">
        <v>338</v>
      </c>
      <c r="G18" s="10">
        <f t="shared" si="0"/>
        <v>41</v>
      </c>
      <c r="H18" s="16">
        <v>61.79</v>
      </c>
      <c r="I18" s="57">
        <f t="shared" si="1"/>
        <v>57.43</v>
      </c>
      <c r="J18" s="50"/>
      <c r="K18" s="51">
        <v>42441</v>
      </c>
      <c r="L18" s="108">
        <v>51</v>
      </c>
      <c r="M18" s="109">
        <v>0.8694</v>
      </c>
      <c r="N18" s="108">
        <v>51</v>
      </c>
      <c r="O18" s="109">
        <v>0.8493</v>
      </c>
    </row>
    <row r="19" spans="1:15" ht="12.75">
      <c r="A19" s="10"/>
      <c r="B19" s="25"/>
      <c r="C19" s="101"/>
      <c r="D19" s="155" t="s">
        <v>612</v>
      </c>
      <c r="E19" s="156" t="s">
        <v>613</v>
      </c>
      <c r="F19" s="155" t="s">
        <v>614</v>
      </c>
      <c r="G19" s="10">
        <f t="shared" si="0"/>
        <v>61</v>
      </c>
      <c r="H19" s="16">
        <v>71.92</v>
      </c>
      <c r="I19" s="57">
        <f t="shared" si="1"/>
        <v>58.19</v>
      </c>
      <c r="J19" s="50"/>
      <c r="K19" s="51">
        <v>42441</v>
      </c>
      <c r="L19" s="108">
        <v>52</v>
      </c>
      <c r="M19" s="109">
        <v>0.8634</v>
      </c>
      <c r="N19" s="108">
        <v>52</v>
      </c>
      <c r="O19" s="109">
        <v>0.8412</v>
      </c>
    </row>
    <row r="20" spans="1:15" ht="12.75">
      <c r="A20" s="10"/>
      <c r="B20" s="25"/>
      <c r="C20" s="101"/>
      <c r="D20" s="155" t="s">
        <v>351</v>
      </c>
      <c r="E20" s="156">
        <v>25112</v>
      </c>
      <c r="F20" s="221" t="s">
        <v>88</v>
      </c>
      <c r="G20" s="10">
        <f t="shared" si="0"/>
        <v>47</v>
      </c>
      <c r="H20" s="16">
        <v>70.52</v>
      </c>
      <c r="I20" s="57">
        <f t="shared" si="1"/>
        <v>63.01</v>
      </c>
      <c r="J20" s="50"/>
      <c r="K20" s="51">
        <v>42441</v>
      </c>
      <c r="L20" s="108">
        <v>53</v>
      </c>
      <c r="M20" s="109">
        <v>0.8574</v>
      </c>
      <c r="N20" s="108">
        <v>53</v>
      </c>
      <c r="O20" s="109">
        <v>0.833</v>
      </c>
    </row>
    <row r="21" spans="1:15" ht="12.75">
      <c r="A21" s="10"/>
      <c r="B21" s="25"/>
      <c r="C21" s="219"/>
      <c r="D21" s="155" t="s">
        <v>167</v>
      </c>
      <c r="E21" s="156" t="s">
        <v>229</v>
      </c>
      <c r="F21" s="155" t="s">
        <v>118</v>
      </c>
      <c r="G21" s="10">
        <f t="shared" si="0"/>
        <v>71</v>
      </c>
      <c r="H21" s="16">
        <v>91.21</v>
      </c>
      <c r="I21" s="57">
        <f t="shared" si="1"/>
        <v>67.18</v>
      </c>
      <c r="J21" s="50"/>
      <c r="K21" s="51">
        <v>42441</v>
      </c>
      <c r="L21" s="108">
        <v>54</v>
      </c>
      <c r="M21" s="109">
        <v>0.8514</v>
      </c>
      <c r="N21" s="108">
        <v>54</v>
      </c>
      <c r="O21" s="109">
        <v>0.8249</v>
      </c>
    </row>
    <row r="22" spans="1:15" ht="12.75">
      <c r="A22" s="10"/>
      <c r="B22" s="25"/>
      <c r="C22" s="219"/>
      <c r="D22" s="155" t="s">
        <v>769</v>
      </c>
      <c r="E22" s="156">
        <v>10668</v>
      </c>
      <c r="F22" s="221" t="s">
        <v>243</v>
      </c>
      <c r="G22" s="10">
        <f t="shared" si="0"/>
        <v>86</v>
      </c>
      <c r="H22" s="16">
        <v>134.57</v>
      </c>
      <c r="I22" s="57">
        <f t="shared" si="1"/>
        <v>71.8</v>
      </c>
      <c r="J22" s="50"/>
      <c r="K22" s="51">
        <v>42441</v>
      </c>
      <c r="L22" s="121">
        <v>55</v>
      </c>
      <c r="M22" s="122">
        <v>0.8454</v>
      </c>
      <c r="N22" s="121">
        <v>55</v>
      </c>
      <c r="O22" s="122">
        <v>0.8167</v>
      </c>
    </row>
    <row r="23" spans="1:15" ht="12.75">
      <c r="A23" s="10"/>
      <c r="B23" s="25"/>
      <c r="C23" s="101"/>
      <c r="D23" s="155" t="s">
        <v>110</v>
      </c>
      <c r="E23" s="156" t="s">
        <v>228</v>
      </c>
      <c r="F23" s="155" t="s">
        <v>75</v>
      </c>
      <c r="G23" s="10">
        <f t="shared" si="0"/>
        <v>72</v>
      </c>
      <c r="H23" s="16">
        <v>100.57</v>
      </c>
      <c r="I23" s="57">
        <f t="shared" si="1"/>
        <v>73.12</v>
      </c>
      <c r="J23" s="50"/>
      <c r="K23" s="51">
        <v>42441</v>
      </c>
      <c r="L23" s="108">
        <v>56</v>
      </c>
      <c r="M23" s="109">
        <v>0.8394</v>
      </c>
      <c r="N23" s="108">
        <v>56</v>
      </c>
      <c r="O23" s="109">
        <v>0.8077</v>
      </c>
    </row>
    <row r="24" spans="1:15" ht="12.75">
      <c r="A24" s="10"/>
      <c r="B24" s="25"/>
      <c r="C24" s="219"/>
      <c r="D24" s="155" t="s">
        <v>344</v>
      </c>
      <c r="E24" s="156" t="s">
        <v>345</v>
      </c>
      <c r="F24" s="155" t="s">
        <v>427</v>
      </c>
      <c r="G24" s="10">
        <f t="shared" si="0"/>
        <v>74</v>
      </c>
      <c r="H24" s="16">
        <v>122.48</v>
      </c>
      <c r="I24" s="57">
        <f t="shared" si="1"/>
        <v>86.71000000000001</v>
      </c>
      <c r="J24" s="50"/>
      <c r="K24" s="51">
        <v>42441</v>
      </c>
      <c r="L24" s="108">
        <v>57</v>
      </c>
      <c r="M24" s="109">
        <v>0.8334</v>
      </c>
      <c r="N24" s="108">
        <v>57</v>
      </c>
      <c r="O24" s="109">
        <v>0.7986</v>
      </c>
    </row>
    <row r="25" spans="1:15" ht="12.75">
      <c r="A25" s="10"/>
      <c r="B25" s="25"/>
      <c r="C25" s="101"/>
      <c r="D25" s="155" t="s">
        <v>115</v>
      </c>
      <c r="E25" s="156" t="s">
        <v>248</v>
      </c>
      <c r="F25" s="155" t="s">
        <v>249</v>
      </c>
      <c r="G25" s="10">
        <f t="shared" si="0"/>
        <v>45</v>
      </c>
      <c r="H25" s="16">
        <v>0</v>
      </c>
      <c r="I25" s="57">
        <f t="shared" si="1"/>
        <v>0</v>
      </c>
      <c r="J25" s="50"/>
      <c r="K25" s="51">
        <v>42441</v>
      </c>
      <c r="L25" s="108">
        <v>58</v>
      </c>
      <c r="M25" s="109">
        <v>0.8274</v>
      </c>
      <c r="N25" s="108">
        <v>58</v>
      </c>
      <c r="O25" s="109">
        <v>0.7896</v>
      </c>
    </row>
    <row r="26" spans="1:15" ht="12.75">
      <c r="A26" s="10"/>
      <c r="B26" s="25"/>
      <c r="C26" s="101"/>
      <c r="D26" s="456" t="s">
        <v>561</v>
      </c>
      <c r="E26" s="457">
        <v>29673</v>
      </c>
      <c r="F26" s="456" t="s">
        <v>562</v>
      </c>
      <c r="G26" s="10">
        <f t="shared" si="0"/>
        <v>34</v>
      </c>
      <c r="H26" s="16">
        <v>0</v>
      </c>
      <c r="I26" s="57">
        <v>0</v>
      </c>
      <c r="J26" s="50"/>
      <c r="K26" s="51">
        <v>42441</v>
      </c>
      <c r="L26" s="108">
        <v>59</v>
      </c>
      <c r="M26" s="109">
        <v>0.8214</v>
      </c>
      <c r="N26" s="108">
        <v>59</v>
      </c>
      <c r="O26" s="109">
        <v>0.7805</v>
      </c>
    </row>
    <row r="27" spans="1:15" ht="12.75">
      <c r="A27" s="10"/>
      <c r="B27" s="25"/>
      <c r="C27" s="306"/>
      <c r="D27" s="456"/>
      <c r="E27" s="457"/>
      <c r="F27" s="456"/>
      <c r="G27" s="10"/>
      <c r="H27" s="16"/>
      <c r="I27" s="57"/>
      <c r="J27" s="50"/>
      <c r="K27" s="51">
        <v>42441</v>
      </c>
      <c r="L27" s="121">
        <v>60</v>
      </c>
      <c r="M27" s="122">
        <v>0.8154</v>
      </c>
      <c r="N27" s="121">
        <v>60</v>
      </c>
      <c r="O27" s="122">
        <v>0.7715</v>
      </c>
    </row>
    <row r="28" spans="1:15" ht="12.75">
      <c r="A28" s="10"/>
      <c r="B28" s="25"/>
      <c r="C28" s="101"/>
      <c r="D28" s="222"/>
      <c r="E28" s="398"/>
      <c r="F28" s="399"/>
      <c r="G28" s="10"/>
      <c r="H28" s="16"/>
      <c r="I28" s="57"/>
      <c r="J28" s="50"/>
      <c r="K28" s="51">
        <v>42441</v>
      </c>
      <c r="L28" s="108">
        <v>61</v>
      </c>
      <c r="M28" s="109">
        <v>0.809</v>
      </c>
      <c r="N28" s="108">
        <v>61</v>
      </c>
      <c r="O28" s="109">
        <v>0.7612</v>
      </c>
    </row>
    <row r="29" spans="1:15" ht="12.75">
      <c r="A29" s="10"/>
      <c r="B29" s="25"/>
      <c r="C29" s="101"/>
      <c r="D29" s="397"/>
      <c r="E29" s="394"/>
      <c r="F29" s="397"/>
      <c r="G29" s="10"/>
      <c r="H29" s="16"/>
      <c r="I29" s="57"/>
      <c r="J29" s="50"/>
      <c r="K29" s="51">
        <v>42441</v>
      </c>
      <c r="L29" s="108">
        <v>62</v>
      </c>
      <c r="M29" s="109">
        <v>0.8027</v>
      </c>
      <c r="N29" s="108">
        <v>62</v>
      </c>
      <c r="O29" s="109">
        <v>0.7509</v>
      </c>
    </row>
    <row r="30" spans="1:15" ht="12.75">
      <c r="A30" s="10"/>
      <c r="B30" s="25"/>
      <c r="C30" s="101"/>
      <c r="D30" s="155"/>
      <c r="E30" s="156"/>
      <c r="F30" s="221"/>
      <c r="G30" s="10"/>
      <c r="H30" s="16"/>
      <c r="I30" s="57"/>
      <c r="J30" s="50"/>
      <c r="K30" s="51">
        <v>42441</v>
      </c>
      <c r="L30" s="108">
        <v>63</v>
      </c>
      <c r="M30" s="109">
        <v>0.7963</v>
      </c>
      <c r="N30" s="108">
        <v>63</v>
      </c>
      <c r="O30" s="109">
        <v>0.7407</v>
      </c>
    </row>
    <row r="31" spans="1:15" ht="12.75">
      <c r="A31" s="10"/>
      <c r="B31" s="25"/>
      <c r="C31" s="46"/>
      <c r="D31" s="405"/>
      <c r="E31" s="156"/>
      <c r="F31" s="221"/>
      <c r="G31" s="10"/>
      <c r="H31" s="16"/>
      <c r="I31" s="57"/>
      <c r="J31" s="50"/>
      <c r="K31" s="51">
        <v>42441</v>
      </c>
      <c r="L31" s="108">
        <v>64</v>
      </c>
      <c r="M31" s="109">
        <v>0.79</v>
      </c>
      <c r="N31" s="108">
        <v>64</v>
      </c>
      <c r="O31" s="109">
        <v>0.7304</v>
      </c>
    </row>
    <row r="32" spans="1:15" ht="12.75">
      <c r="A32" s="10"/>
      <c r="B32" s="25"/>
      <c r="C32" s="219"/>
      <c r="D32" s="232"/>
      <c r="E32" s="233"/>
      <c r="F32" s="234"/>
      <c r="G32" s="10"/>
      <c r="H32" s="16"/>
      <c r="I32" s="57"/>
      <c r="J32" s="50"/>
      <c r="K32" s="51">
        <v>42441</v>
      </c>
      <c r="L32" s="121">
        <v>65</v>
      </c>
      <c r="M32" s="122">
        <v>0.7836</v>
      </c>
      <c r="N32" s="121">
        <v>65</v>
      </c>
      <c r="O32" s="122">
        <v>0.7201</v>
      </c>
    </row>
    <row r="33" spans="1:15" ht="12.75">
      <c r="A33" s="10"/>
      <c r="B33" s="25"/>
      <c r="C33" s="101"/>
      <c r="D33" s="232"/>
      <c r="E33" s="233"/>
      <c r="F33" s="232"/>
      <c r="G33" s="10"/>
      <c r="H33" s="16"/>
      <c r="I33" s="57"/>
      <c r="J33" s="50"/>
      <c r="K33" s="51">
        <v>42441</v>
      </c>
      <c r="L33" s="108">
        <v>66</v>
      </c>
      <c r="M33" s="109">
        <v>0.7761</v>
      </c>
      <c r="N33" s="108">
        <v>66</v>
      </c>
      <c r="O33" s="109">
        <v>0.7081</v>
      </c>
    </row>
    <row r="34" spans="1:15" ht="12.75">
      <c r="A34" s="10"/>
      <c r="B34" s="25"/>
      <c r="C34" s="46"/>
      <c r="D34" s="232"/>
      <c r="E34" s="233"/>
      <c r="F34" s="234"/>
      <c r="G34" s="10"/>
      <c r="H34" s="16"/>
      <c r="I34" s="57"/>
      <c r="J34" s="50"/>
      <c r="K34" s="51">
        <v>42441</v>
      </c>
      <c r="L34" s="108">
        <v>67</v>
      </c>
      <c r="M34" s="109">
        <v>0.7686</v>
      </c>
      <c r="N34" s="108">
        <v>67</v>
      </c>
      <c r="O34" s="109">
        <v>0.6961</v>
      </c>
    </row>
    <row r="35" spans="1:15" ht="12.75">
      <c r="A35" s="10"/>
      <c r="B35" s="25"/>
      <c r="C35" s="219"/>
      <c r="D35" s="282"/>
      <c r="E35" s="283"/>
      <c r="F35" s="416"/>
      <c r="G35" s="10"/>
      <c r="H35" s="16"/>
      <c r="I35" s="57"/>
      <c r="J35" s="50"/>
      <c r="K35" s="51">
        <v>42441</v>
      </c>
      <c r="L35" s="108">
        <v>68</v>
      </c>
      <c r="M35" s="109">
        <v>0.761</v>
      </c>
      <c r="N35" s="108">
        <v>68</v>
      </c>
      <c r="O35" s="109">
        <v>0.6842</v>
      </c>
    </row>
    <row r="36" spans="1:15" ht="12.75">
      <c r="A36" s="10"/>
      <c r="B36" s="25"/>
      <c r="C36" s="219"/>
      <c r="D36" s="232"/>
      <c r="E36" s="233"/>
      <c r="F36" s="232"/>
      <c r="G36" s="10"/>
      <c r="H36" s="16"/>
      <c r="I36" s="57"/>
      <c r="J36" s="50"/>
      <c r="K36" s="51">
        <v>42441</v>
      </c>
      <c r="L36" s="108">
        <v>69</v>
      </c>
      <c r="M36" s="109">
        <v>0.7535</v>
      </c>
      <c r="N36" s="108">
        <v>69</v>
      </c>
      <c r="O36" s="109">
        <v>0.6722</v>
      </c>
    </row>
    <row r="37" spans="1:15" ht="12.75">
      <c r="A37" s="10"/>
      <c r="B37" s="25"/>
      <c r="C37" s="219"/>
      <c r="D37" s="232"/>
      <c r="E37" s="233"/>
      <c r="F37" s="234"/>
      <c r="G37" s="10"/>
      <c r="H37" s="16"/>
      <c r="I37" s="57"/>
      <c r="J37" s="50"/>
      <c r="K37" s="51">
        <v>42441</v>
      </c>
      <c r="L37" s="121">
        <v>70</v>
      </c>
      <c r="M37" s="122">
        <v>0.746</v>
      </c>
      <c r="N37" s="121">
        <v>70</v>
      </c>
      <c r="O37" s="122">
        <v>0.6602</v>
      </c>
    </row>
    <row r="38" spans="1:15" ht="12.75">
      <c r="A38" s="10"/>
      <c r="B38" s="25"/>
      <c r="C38" s="219"/>
      <c r="D38" s="232"/>
      <c r="E38" s="233"/>
      <c r="F38" s="248"/>
      <c r="G38" s="10"/>
      <c r="H38" s="16"/>
      <c r="I38" s="57"/>
      <c r="J38" s="50"/>
      <c r="K38" s="51">
        <v>42441</v>
      </c>
      <c r="L38" s="108">
        <v>71</v>
      </c>
      <c r="M38" s="109">
        <v>0.7365</v>
      </c>
      <c r="N38" s="108">
        <v>71</v>
      </c>
      <c r="O38" s="109">
        <v>0.6459</v>
      </c>
    </row>
    <row r="39" spans="1:15" ht="12.75">
      <c r="A39" s="10"/>
      <c r="B39" s="25"/>
      <c r="C39" s="219"/>
      <c r="D39" s="232"/>
      <c r="E39" s="233"/>
      <c r="F39" s="232"/>
      <c r="G39" s="10"/>
      <c r="H39" s="16"/>
      <c r="I39" s="57"/>
      <c r="J39" s="50"/>
      <c r="K39" s="51">
        <v>42441</v>
      </c>
      <c r="L39" s="108">
        <v>72</v>
      </c>
      <c r="M39" s="109">
        <v>0.727</v>
      </c>
      <c r="N39" s="108">
        <v>72</v>
      </c>
      <c r="O39" s="109">
        <v>0.6317</v>
      </c>
    </row>
    <row r="40" spans="1:15" ht="12.75">
      <c r="A40" s="10"/>
      <c r="B40" s="25"/>
      <c r="C40" s="219"/>
      <c r="D40" s="232"/>
      <c r="E40" s="233"/>
      <c r="F40" s="232"/>
      <c r="G40" s="10"/>
      <c r="H40" s="16"/>
      <c r="I40" s="57"/>
      <c r="J40" s="50"/>
      <c r="K40" s="51">
        <v>42441</v>
      </c>
      <c r="L40" s="108">
        <v>73</v>
      </c>
      <c r="M40" s="109">
        <v>0.7174</v>
      </c>
      <c r="N40" s="108">
        <v>73</v>
      </c>
      <c r="O40" s="109">
        <v>0.6174</v>
      </c>
    </row>
    <row r="41" spans="1:15" ht="12.75">
      <c r="A41" s="10"/>
      <c r="B41" s="25"/>
      <c r="C41" s="46"/>
      <c r="D41" s="235"/>
      <c r="E41" s="233"/>
      <c r="F41" s="232"/>
      <c r="G41" s="10"/>
      <c r="H41" s="16"/>
      <c r="I41" s="57"/>
      <c r="J41" s="50"/>
      <c r="K41" s="51">
        <v>42441</v>
      </c>
      <c r="L41" s="108">
        <v>74</v>
      </c>
      <c r="M41" s="109">
        <v>0.7079</v>
      </c>
      <c r="N41" s="108">
        <v>74</v>
      </c>
      <c r="O41" s="109">
        <v>0.6032</v>
      </c>
    </row>
    <row r="42" spans="1:15" ht="12.75">
      <c r="A42" s="10"/>
      <c r="B42" s="25"/>
      <c r="C42" s="46"/>
      <c r="D42" s="232"/>
      <c r="E42" s="233"/>
      <c r="F42" s="234"/>
      <c r="G42" s="10"/>
      <c r="H42" s="16"/>
      <c r="I42" s="57"/>
      <c r="J42" s="50"/>
      <c r="K42" s="51">
        <v>42441</v>
      </c>
      <c r="L42" s="121">
        <v>75</v>
      </c>
      <c r="M42" s="122">
        <v>0.6984</v>
      </c>
      <c r="N42" s="121">
        <v>75</v>
      </c>
      <c r="O42" s="122">
        <v>0.5889</v>
      </c>
    </row>
    <row r="43" spans="1:15" ht="12.75">
      <c r="A43" s="10"/>
      <c r="B43" s="25"/>
      <c r="C43" s="46"/>
      <c r="D43" s="238"/>
      <c r="E43" s="301"/>
      <c r="F43" s="328"/>
      <c r="G43" s="10"/>
      <c r="H43" s="16"/>
      <c r="I43" s="57"/>
      <c r="J43" s="50"/>
      <c r="K43" s="51">
        <v>42441</v>
      </c>
      <c r="L43" s="108">
        <v>76</v>
      </c>
      <c r="M43" s="109">
        <v>0.686</v>
      </c>
      <c r="N43" s="108">
        <v>76</v>
      </c>
      <c r="O43" s="109">
        <v>0.5716</v>
      </c>
    </row>
    <row r="44" spans="1:15" ht="12.75">
      <c r="A44" s="10"/>
      <c r="B44" s="25"/>
      <c r="C44" s="46"/>
      <c r="D44" s="232"/>
      <c r="E44" s="233"/>
      <c r="F44" s="317"/>
      <c r="G44" s="10"/>
      <c r="H44" s="16"/>
      <c r="I44" s="57"/>
      <c r="J44" s="50"/>
      <c r="K44" s="51">
        <v>42441</v>
      </c>
      <c r="L44" s="108">
        <v>77</v>
      </c>
      <c r="M44" s="109">
        <v>0.6736</v>
      </c>
      <c r="N44" s="108">
        <v>77</v>
      </c>
      <c r="O44" s="109">
        <v>0.5544</v>
      </c>
    </row>
    <row r="45" spans="1:15" ht="12.75">
      <c r="A45" s="10"/>
      <c r="B45" s="25"/>
      <c r="C45" s="101"/>
      <c r="D45" s="232"/>
      <c r="E45" s="233"/>
      <c r="F45" s="234"/>
      <c r="G45" s="10"/>
      <c r="H45" s="16"/>
      <c r="I45" s="57"/>
      <c r="J45" s="50"/>
      <c r="K45" s="51">
        <v>42441</v>
      </c>
      <c r="L45" s="108">
        <v>78</v>
      </c>
      <c r="M45" s="109">
        <v>0.6611</v>
      </c>
      <c r="N45" s="108">
        <v>78</v>
      </c>
      <c r="O45" s="109">
        <v>0.5371</v>
      </c>
    </row>
    <row r="46" spans="1:15" ht="12.75">
      <c r="A46" s="10"/>
      <c r="B46" s="25"/>
      <c r="C46" s="101"/>
      <c r="D46" s="345"/>
      <c r="E46" s="346"/>
      <c r="F46" s="347"/>
      <c r="G46" s="10"/>
      <c r="H46" s="16"/>
      <c r="I46" s="57"/>
      <c r="J46" s="50"/>
      <c r="K46" s="51">
        <v>42441</v>
      </c>
      <c r="L46" s="108">
        <v>79</v>
      </c>
      <c r="M46" s="109">
        <v>0.6487</v>
      </c>
      <c r="N46" s="108">
        <v>79</v>
      </c>
      <c r="O46" s="109">
        <v>0.5199</v>
      </c>
    </row>
    <row r="47" spans="1:15" ht="12.75">
      <c r="A47" s="10"/>
      <c r="B47" s="25"/>
      <c r="C47" s="101"/>
      <c r="D47" s="232"/>
      <c r="E47" s="233"/>
      <c r="F47" s="234"/>
      <c r="G47" s="10"/>
      <c r="H47" s="16"/>
      <c r="I47" s="57"/>
      <c r="J47" s="50"/>
      <c r="K47" s="51">
        <v>42441</v>
      </c>
      <c r="L47" s="121">
        <v>80</v>
      </c>
      <c r="M47" s="122">
        <v>0.6363</v>
      </c>
      <c r="N47" s="121">
        <v>80</v>
      </c>
      <c r="O47" s="122">
        <v>0.5026</v>
      </c>
    </row>
    <row r="48" spans="1:15" ht="12.75">
      <c r="A48" s="10"/>
      <c r="B48" s="25"/>
      <c r="C48" s="101"/>
      <c r="D48" s="232"/>
      <c r="E48" s="233"/>
      <c r="F48" s="234"/>
      <c r="G48" s="10"/>
      <c r="H48" s="16"/>
      <c r="I48" s="57"/>
      <c r="J48" s="50"/>
      <c r="K48" s="51">
        <v>42441</v>
      </c>
      <c r="L48" s="108">
        <v>81</v>
      </c>
      <c r="M48" s="109">
        <v>0.62</v>
      </c>
      <c r="N48" s="108">
        <v>81</v>
      </c>
      <c r="O48" s="109">
        <v>0.4815</v>
      </c>
    </row>
    <row r="49" spans="1:15" ht="12.75">
      <c r="A49" s="10"/>
      <c r="B49" s="25"/>
      <c r="C49" s="101"/>
      <c r="D49" s="232"/>
      <c r="E49" s="233"/>
      <c r="F49" s="232"/>
      <c r="G49" s="10"/>
      <c r="H49" s="16"/>
      <c r="I49" s="57"/>
      <c r="J49" s="50"/>
      <c r="K49" s="51">
        <v>42441</v>
      </c>
      <c r="L49" s="108">
        <v>82</v>
      </c>
      <c r="M49" s="109">
        <v>0.6037</v>
      </c>
      <c r="N49" s="108">
        <v>82</v>
      </c>
      <c r="O49" s="109">
        <v>0.4603</v>
      </c>
    </row>
    <row r="50" spans="1:15" ht="12.75">
      <c r="A50" s="10"/>
      <c r="B50" s="25"/>
      <c r="C50" s="101"/>
      <c r="D50" s="232"/>
      <c r="E50" s="233"/>
      <c r="F50" s="232"/>
      <c r="G50" s="10"/>
      <c r="H50" s="16"/>
      <c r="I50" s="57"/>
      <c r="J50" s="50"/>
      <c r="K50" s="51">
        <v>42441</v>
      </c>
      <c r="L50" s="108">
        <v>83</v>
      </c>
      <c r="M50" s="109">
        <v>0.5874</v>
      </c>
      <c r="N50" s="108">
        <v>83</v>
      </c>
      <c r="O50" s="109">
        <v>0.4392</v>
      </c>
    </row>
    <row r="51" spans="1:15" ht="12.75">
      <c r="A51" s="10"/>
      <c r="B51" s="25"/>
      <c r="C51" s="101"/>
      <c r="D51" s="232"/>
      <c r="E51" s="233"/>
      <c r="F51" s="234"/>
      <c r="G51" s="10"/>
      <c r="H51" s="16"/>
      <c r="I51" s="57"/>
      <c r="J51" s="50"/>
      <c r="K51" s="51">
        <v>42441</v>
      </c>
      <c r="L51" s="108">
        <v>84</v>
      </c>
      <c r="M51" s="109">
        <v>0.5711</v>
      </c>
      <c r="N51" s="108">
        <v>84</v>
      </c>
      <c r="O51" s="109">
        <v>0.418</v>
      </c>
    </row>
    <row r="52" spans="1:15" ht="12.75">
      <c r="A52" s="10"/>
      <c r="B52" s="25"/>
      <c r="C52" s="101"/>
      <c r="D52" s="232"/>
      <c r="E52" s="233"/>
      <c r="F52" s="232"/>
      <c r="G52" s="10"/>
      <c r="H52" s="16"/>
      <c r="I52" s="57"/>
      <c r="J52" s="50"/>
      <c r="K52" s="51">
        <v>42441</v>
      </c>
      <c r="L52" s="121">
        <v>85</v>
      </c>
      <c r="M52" s="122">
        <v>0.5548</v>
      </c>
      <c r="N52" s="121">
        <v>85</v>
      </c>
      <c r="O52" s="122">
        <v>0.3969</v>
      </c>
    </row>
    <row r="53" spans="1:15" ht="12.75">
      <c r="A53" s="10"/>
      <c r="B53" s="25"/>
      <c r="C53" s="101"/>
      <c r="D53" s="232"/>
      <c r="E53" s="233"/>
      <c r="F53" s="234"/>
      <c r="G53" s="10"/>
      <c r="H53" s="16"/>
      <c r="I53" s="57"/>
      <c r="J53" s="50"/>
      <c r="K53" s="51">
        <v>42441</v>
      </c>
      <c r="L53" s="108">
        <v>86</v>
      </c>
      <c r="M53" s="109">
        <v>0.5335</v>
      </c>
      <c r="N53" s="108">
        <v>86</v>
      </c>
      <c r="O53" s="109">
        <v>0.3708</v>
      </c>
    </row>
    <row r="54" spans="1:15" ht="12.75">
      <c r="A54" s="10"/>
      <c r="B54" s="10"/>
      <c r="C54" s="101"/>
      <c r="D54" s="232"/>
      <c r="E54" s="233"/>
      <c r="F54" s="238"/>
      <c r="G54" s="10"/>
      <c r="H54" s="16"/>
      <c r="I54" s="57"/>
      <c r="J54" s="50"/>
      <c r="K54" s="51">
        <v>42441</v>
      </c>
      <c r="L54" s="108">
        <v>87</v>
      </c>
      <c r="M54" s="109">
        <v>0.5123</v>
      </c>
      <c r="N54" s="108">
        <v>87</v>
      </c>
      <c r="O54" s="109">
        <v>0.3447</v>
      </c>
    </row>
    <row r="55" spans="1:15" ht="12.75">
      <c r="A55" s="10"/>
      <c r="B55" s="10"/>
      <c r="C55" s="101"/>
      <c r="D55" s="232"/>
      <c r="E55" s="233"/>
      <c r="F55" s="234"/>
      <c r="G55" s="10"/>
      <c r="H55" s="16"/>
      <c r="I55" s="57"/>
      <c r="J55" s="50"/>
      <c r="K55" s="51">
        <v>42441</v>
      </c>
      <c r="L55" s="108">
        <v>88</v>
      </c>
      <c r="M55" s="109">
        <v>0.491</v>
      </c>
      <c r="N55" s="108">
        <v>88</v>
      </c>
      <c r="O55" s="109">
        <v>0.3187</v>
      </c>
    </row>
    <row r="56" spans="1:15" ht="12.75">
      <c r="A56" s="10"/>
      <c r="B56" s="10"/>
      <c r="C56" s="101"/>
      <c r="D56" s="232"/>
      <c r="E56" s="233"/>
      <c r="F56" s="234"/>
      <c r="G56" s="10"/>
      <c r="H56" s="16"/>
      <c r="I56" s="57"/>
      <c r="J56" s="50"/>
      <c r="K56" s="51">
        <v>42441</v>
      </c>
      <c r="L56" s="108">
        <v>89</v>
      </c>
      <c r="M56" s="109">
        <v>0.4698</v>
      </c>
      <c r="N56" s="108">
        <v>89</v>
      </c>
      <c r="O56" s="109">
        <v>0.2926</v>
      </c>
    </row>
    <row r="57" spans="1:15" ht="12.75">
      <c r="A57" s="10"/>
      <c r="B57" s="10"/>
      <c r="C57" s="101"/>
      <c r="D57" s="232"/>
      <c r="E57" s="233"/>
      <c r="F57" s="234"/>
      <c r="G57" s="10"/>
      <c r="H57" s="16"/>
      <c r="I57" s="57"/>
      <c r="J57" s="50"/>
      <c r="K57" s="51">
        <v>42441</v>
      </c>
      <c r="L57" s="121">
        <v>90</v>
      </c>
      <c r="M57" s="122">
        <v>0.4485</v>
      </c>
      <c r="N57" s="121">
        <v>90</v>
      </c>
      <c r="O57" s="122">
        <v>0.2665</v>
      </c>
    </row>
    <row r="58" spans="1:15" ht="12.75">
      <c r="A58" s="10"/>
      <c r="B58" s="10"/>
      <c r="C58" s="101"/>
      <c r="D58" s="282"/>
      <c r="E58" s="283"/>
      <c r="F58" s="415"/>
      <c r="G58" s="10"/>
      <c r="H58" s="16"/>
      <c r="I58" s="57"/>
      <c r="J58" s="50"/>
      <c r="K58" s="51">
        <v>42441</v>
      </c>
      <c r="L58" s="108">
        <v>91</v>
      </c>
      <c r="M58" s="109">
        <v>0.4211</v>
      </c>
      <c r="N58" s="157">
        <v>91</v>
      </c>
      <c r="O58" s="158">
        <v>0.2558</v>
      </c>
    </row>
    <row r="59" spans="1:15" ht="12.75">
      <c r="A59" s="10"/>
      <c r="B59" s="10"/>
      <c r="C59" s="101"/>
      <c r="D59" s="232"/>
      <c r="E59" s="233"/>
      <c r="F59" s="238"/>
      <c r="G59" s="10"/>
      <c r="H59" s="16"/>
      <c r="I59" s="57"/>
      <c r="J59" s="50"/>
      <c r="K59" s="51">
        <v>42441</v>
      </c>
      <c r="L59" s="108">
        <v>92</v>
      </c>
      <c r="M59" s="109">
        <v>0.3937</v>
      </c>
      <c r="N59" s="157">
        <v>92</v>
      </c>
      <c r="O59" s="158">
        <v>0.24510000000000004</v>
      </c>
    </row>
    <row r="60" spans="1:15" ht="12.75">
      <c r="A60" s="10"/>
      <c r="B60" s="10"/>
      <c r="C60" s="101"/>
      <c r="D60" s="232"/>
      <c r="E60" s="233"/>
      <c r="F60" s="162"/>
      <c r="G60" s="10"/>
      <c r="H60" s="16"/>
      <c r="I60" s="57"/>
      <c r="J60" s="50"/>
      <c r="K60" s="51">
        <v>42441</v>
      </c>
      <c r="L60" s="108">
        <v>93</v>
      </c>
      <c r="M60" s="109">
        <v>0.3662</v>
      </c>
      <c r="N60" s="157">
        <v>93</v>
      </c>
      <c r="O60" s="158">
        <v>0.23440000000000005</v>
      </c>
    </row>
    <row r="61" spans="1:15" ht="12.75">
      <c r="A61" s="10"/>
      <c r="B61" s="10"/>
      <c r="C61" s="101"/>
      <c r="D61" s="54"/>
      <c r="E61" s="54"/>
      <c r="F61" s="54"/>
      <c r="G61" s="10"/>
      <c r="H61" s="16"/>
      <c r="I61" s="57"/>
      <c r="J61" s="50"/>
      <c r="K61" s="51">
        <v>42441</v>
      </c>
      <c r="L61" s="108">
        <v>94</v>
      </c>
      <c r="M61" s="109">
        <v>0.3388</v>
      </c>
      <c r="N61" s="157">
        <v>94</v>
      </c>
      <c r="O61" s="158">
        <v>0.2238</v>
      </c>
    </row>
    <row r="62" spans="1:15" ht="12.75">
      <c r="A62" s="4" t="s">
        <v>64</v>
      </c>
      <c r="B62" s="6"/>
      <c r="C62" s="110"/>
      <c r="D62" s="36"/>
      <c r="E62" s="36"/>
      <c r="F62" s="36"/>
      <c r="G62" s="5"/>
      <c r="H62" s="6" t="s">
        <v>18</v>
      </c>
      <c r="I62" s="37"/>
      <c r="J62" s="38"/>
      <c r="K62" s="39"/>
      <c r="L62" s="121">
        <v>95</v>
      </c>
      <c r="M62" s="122">
        <v>0.3114</v>
      </c>
      <c r="N62" s="119">
        <v>95</v>
      </c>
      <c r="O62" s="350">
        <v>0.2132</v>
      </c>
    </row>
    <row r="63" spans="1:15" ht="12.75">
      <c r="A63" s="7" t="s">
        <v>534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0.2985</v>
      </c>
      <c r="N63" s="157">
        <v>96</v>
      </c>
      <c r="O63" s="158">
        <v>0.2031</v>
      </c>
    </row>
    <row r="64" spans="1:15" ht="12.75">
      <c r="A64" s="9" t="s">
        <v>193</v>
      </c>
      <c r="B64" s="1"/>
      <c r="C64" s="112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0.2856</v>
      </c>
      <c r="N64" s="157">
        <v>97</v>
      </c>
      <c r="O64" s="158">
        <v>0.193</v>
      </c>
    </row>
    <row r="65" spans="1:15" ht="18">
      <c r="A65" s="466" t="s">
        <v>16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0.2727</v>
      </c>
      <c r="N65" s="157">
        <v>98</v>
      </c>
      <c r="O65" s="158">
        <v>0.1829</v>
      </c>
    </row>
    <row r="66" spans="1:15" ht="12.75">
      <c r="A66" s="10" t="s">
        <v>2</v>
      </c>
      <c r="B66" s="10" t="s">
        <v>11</v>
      </c>
      <c r="C66" s="16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0.2598</v>
      </c>
      <c r="N66" s="157">
        <v>99</v>
      </c>
      <c r="O66" s="158">
        <v>0.1727</v>
      </c>
    </row>
    <row r="67" spans="1:11" ht="12.75">
      <c r="A67" s="10"/>
      <c r="B67" s="25"/>
      <c r="C67" s="101"/>
      <c r="D67" s="183" t="s">
        <v>396</v>
      </c>
      <c r="E67" s="184" t="s">
        <v>261</v>
      </c>
      <c r="F67" s="225" t="s">
        <v>262</v>
      </c>
      <c r="G67" s="10">
        <f aca="true" t="shared" si="2" ref="G67:G72">TRUNC((K67-E67)/365.25)</f>
        <v>49</v>
      </c>
      <c r="H67" s="16">
        <v>66.7</v>
      </c>
      <c r="I67" s="57">
        <f aca="true" t="shared" si="3" ref="I67:I72">CEILING(H67*(VLOOKUP(G67,$N$1:$O$67,2,0)),0.01)</f>
        <v>57.75</v>
      </c>
      <c r="J67" s="50"/>
      <c r="K67" s="51">
        <v>42441</v>
      </c>
    </row>
    <row r="68" spans="1:15" ht="12.75">
      <c r="A68" s="10"/>
      <c r="B68" s="25"/>
      <c r="C68" s="265"/>
      <c r="D68" s="428" t="s">
        <v>632</v>
      </c>
      <c r="E68" s="429">
        <v>27951</v>
      </c>
      <c r="F68" s="428" t="s">
        <v>633</v>
      </c>
      <c r="G68" s="10">
        <f t="shared" si="2"/>
        <v>39</v>
      </c>
      <c r="H68" s="16">
        <v>68.95</v>
      </c>
      <c r="I68" s="57">
        <f t="shared" si="3"/>
        <v>65.32000000000001</v>
      </c>
      <c r="J68" s="50"/>
      <c r="K68" s="51">
        <v>42441</v>
      </c>
      <c r="L68" s="119">
        <v>100</v>
      </c>
      <c r="M68" s="350">
        <v>0.2469</v>
      </c>
      <c r="N68" s="119">
        <v>100</v>
      </c>
      <c r="O68" s="350">
        <v>0.1625</v>
      </c>
    </row>
    <row r="69" spans="1:11" ht="12.75">
      <c r="A69" s="10"/>
      <c r="B69" s="25"/>
      <c r="C69" s="101"/>
      <c r="D69" s="183" t="s">
        <v>384</v>
      </c>
      <c r="E69" s="184" t="s">
        <v>385</v>
      </c>
      <c r="F69" s="183" t="s">
        <v>386</v>
      </c>
      <c r="G69" s="10">
        <f t="shared" si="2"/>
        <v>71</v>
      </c>
      <c r="H69" s="16">
        <v>102.9</v>
      </c>
      <c r="I69" s="57">
        <f t="shared" si="3"/>
        <v>66.47</v>
      </c>
      <c r="J69" s="50"/>
      <c r="K69" s="51">
        <v>42441</v>
      </c>
    </row>
    <row r="70" spans="1:11" ht="12.75">
      <c r="A70" s="10"/>
      <c r="B70" s="25"/>
      <c r="C70" s="265"/>
      <c r="D70" s="367" t="s">
        <v>432</v>
      </c>
      <c r="E70" s="368">
        <v>22289</v>
      </c>
      <c r="F70" s="367" t="s">
        <v>634</v>
      </c>
      <c r="G70" s="10">
        <f t="shared" si="2"/>
        <v>55</v>
      </c>
      <c r="H70" s="16">
        <v>81.75</v>
      </c>
      <c r="I70" s="57">
        <f t="shared" si="3"/>
        <v>66.77</v>
      </c>
      <c r="J70" s="50"/>
      <c r="K70" s="51">
        <v>42441</v>
      </c>
    </row>
    <row r="71" spans="1:11" ht="12.75">
      <c r="A71" s="10"/>
      <c r="B71" s="25"/>
      <c r="C71" s="265"/>
      <c r="D71" s="183" t="s">
        <v>91</v>
      </c>
      <c r="E71" s="184" t="s">
        <v>232</v>
      </c>
      <c r="F71" s="183" t="s">
        <v>92</v>
      </c>
      <c r="G71" s="10">
        <f t="shared" si="2"/>
        <v>59</v>
      </c>
      <c r="H71" s="16">
        <v>89.81</v>
      </c>
      <c r="I71" s="57">
        <f t="shared" si="3"/>
        <v>70.10000000000001</v>
      </c>
      <c r="J71" s="50"/>
      <c r="K71" s="51">
        <v>42441</v>
      </c>
    </row>
    <row r="72" spans="1:11" ht="12.75">
      <c r="A72" s="10"/>
      <c r="B72" s="25"/>
      <c r="C72" s="265"/>
      <c r="D72" s="227" t="s">
        <v>104</v>
      </c>
      <c r="E72" s="390" t="s">
        <v>267</v>
      </c>
      <c r="F72" s="406" t="s">
        <v>463</v>
      </c>
      <c r="G72" s="10">
        <f t="shared" si="2"/>
        <v>43</v>
      </c>
      <c r="H72" s="16">
        <v>85.29</v>
      </c>
      <c r="I72" s="57">
        <f t="shared" si="3"/>
        <v>78.01</v>
      </c>
      <c r="J72" s="50"/>
      <c r="K72" s="51">
        <v>42441</v>
      </c>
    </row>
    <row r="73" spans="1:11" ht="12.75">
      <c r="A73" s="10"/>
      <c r="B73" s="25"/>
      <c r="C73" s="266"/>
      <c r="D73" s="227"/>
      <c r="E73" s="390"/>
      <c r="F73" s="406"/>
      <c r="G73" s="10"/>
      <c r="H73" s="16"/>
      <c r="I73" s="57"/>
      <c r="J73" s="50"/>
      <c r="K73" s="51">
        <v>42441</v>
      </c>
    </row>
    <row r="74" spans="1:11" ht="12.75">
      <c r="A74" s="10"/>
      <c r="B74" s="25"/>
      <c r="C74" s="265"/>
      <c r="D74" s="318"/>
      <c r="E74" s="319"/>
      <c r="F74" s="318"/>
      <c r="G74" s="10"/>
      <c r="H74" s="16"/>
      <c r="I74" s="57"/>
      <c r="J74" s="50"/>
      <c r="K74" s="51">
        <v>42441</v>
      </c>
    </row>
    <row r="75" spans="1:11" ht="12.75">
      <c r="A75" s="10"/>
      <c r="B75" s="25"/>
      <c r="C75" s="252"/>
      <c r="D75" s="318"/>
      <c r="E75" s="319"/>
      <c r="F75" s="320"/>
      <c r="G75" s="10"/>
      <c r="H75" s="16"/>
      <c r="I75" s="57"/>
      <c r="J75" s="50"/>
      <c r="K75" s="51">
        <v>42441</v>
      </c>
    </row>
    <row r="76" spans="1:11" ht="12.75">
      <c r="A76" s="10"/>
      <c r="B76" s="25"/>
      <c r="C76" s="265"/>
      <c r="D76" s="375"/>
      <c r="E76" s="376"/>
      <c r="F76" s="320"/>
      <c r="G76" s="10"/>
      <c r="H76" s="16"/>
      <c r="I76" s="57"/>
      <c r="J76" s="50"/>
      <c r="K76" s="51">
        <v>42441</v>
      </c>
    </row>
    <row r="77" spans="1:11" ht="12.75">
      <c r="A77" s="10"/>
      <c r="B77" s="25"/>
      <c r="C77" s="265"/>
      <c r="D77" s="318"/>
      <c r="E77" s="319"/>
      <c r="F77" s="318"/>
      <c r="G77" s="10"/>
      <c r="H77" s="16"/>
      <c r="I77" s="57"/>
      <c r="J77" s="50"/>
      <c r="K77" s="51">
        <v>42441</v>
      </c>
    </row>
    <row r="78" spans="1:11" ht="12.75">
      <c r="A78" s="10"/>
      <c r="B78" s="25"/>
      <c r="C78" s="267"/>
      <c r="D78" s="318"/>
      <c r="E78" s="319"/>
      <c r="F78" s="318"/>
      <c r="G78" s="10"/>
      <c r="H78" s="16"/>
      <c r="I78" s="57"/>
      <c r="J78" s="50"/>
      <c r="K78" s="51">
        <v>42441</v>
      </c>
    </row>
    <row r="79" spans="1:11" ht="12.75">
      <c r="A79" s="10"/>
      <c r="B79" s="25"/>
      <c r="C79" s="265"/>
      <c r="D79" s="318"/>
      <c r="E79" s="319"/>
      <c r="F79" s="318"/>
      <c r="G79" s="10"/>
      <c r="H79" s="16"/>
      <c r="I79" s="57"/>
      <c r="J79" s="50"/>
      <c r="K79" s="51">
        <v>42441</v>
      </c>
    </row>
    <row r="80" spans="1:11" ht="12.75">
      <c r="A80" s="10"/>
      <c r="B80" s="25"/>
      <c r="C80" s="265"/>
      <c r="D80" s="318"/>
      <c r="E80" s="319"/>
      <c r="F80" s="318"/>
      <c r="G80" s="10"/>
      <c r="H80" s="16"/>
      <c r="I80" s="57"/>
      <c r="J80" s="50"/>
      <c r="K80" s="51">
        <v>42441</v>
      </c>
    </row>
    <row r="81" spans="1:11" ht="12.75">
      <c r="A81" s="10"/>
      <c r="B81" s="25"/>
      <c r="C81" s="265"/>
      <c r="D81" s="230"/>
      <c r="E81" s="231"/>
      <c r="F81" s="284"/>
      <c r="G81" s="10"/>
      <c r="H81" s="16"/>
      <c r="I81" s="57"/>
      <c r="J81" s="50"/>
      <c r="K81" s="51">
        <v>42441</v>
      </c>
    </row>
    <row r="82" spans="1:11" ht="12.75">
      <c r="A82" s="10"/>
      <c r="B82" s="25"/>
      <c r="C82" s="101"/>
      <c r="D82" s="321"/>
      <c r="E82" s="329"/>
      <c r="F82" s="330"/>
      <c r="G82" s="10"/>
      <c r="H82" s="16"/>
      <c r="I82" s="57"/>
      <c r="J82" s="50"/>
      <c r="K82" s="51">
        <v>42441</v>
      </c>
    </row>
    <row r="83" spans="1:11" ht="12.75">
      <c r="A83" s="10"/>
      <c r="B83" s="25"/>
      <c r="C83" s="101"/>
      <c r="D83" s="230"/>
      <c r="E83" s="231"/>
      <c r="F83" s="246"/>
      <c r="G83" s="10"/>
      <c r="H83" s="16"/>
      <c r="I83" s="57"/>
      <c r="J83" s="50"/>
      <c r="K83" s="51">
        <v>42441</v>
      </c>
    </row>
    <row r="84" spans="1:11" ht="12.75">
      <c r="A84" s="10"/>
      <c r="B84" s="25"/>
      <c r="C84" s="101"/>
      <c r="D84" s="230"/>
      <c r="E84" s="231"/>
      <c r="F84" s="246"/>
      <c r="G84" s="10"/>
      <c r="H84" s="16"/>
      <c r="I84" s="57"/>
      <c r="J84" s="50"/>
      <c r="K84" s="51">
        <v>42441</v>
      </c>
    </row>
    <row r="85" spans="1:11" ht="12.75">
      <c r="A85" s="10"/>
      <c r="B85" s="25"/>
      <c r="C85" s="101"/>
      <c r="D85" s="318"/>
      <c r="E85" s="319"/>
      <c r="F85" s="320"/>
      <c r="G85" s="10"/>
      <c r="H85" s="16"/>
      <c r="I85" s="57"/>
      <c r="J85" s="50"/>
      <c r="K85" s="51">
        <v>42441</v>
      </c>
    </row>
    <row r="86" spans="1:11" ht="12.75">
      <c r="A86" s="10"/>
      <c r="B86" s="25"/>
      <c r="C86" s="101"/>
      <c r="D86" s="318"/>
      <c r="E86" s="319"/>
      <c r="F86" s="318"/>
      <c r="G86" s="10"/>
      <c r="H86" s="16"/>
      <c r="I86" s="57"/>
      <c r="J86" s="50"/>
      <c r="K86" s="51">
        <v>42441</v>
      </c>
    </row>
    <row r="87" spans="1:11" ht="12.75">
      <c r="A87" s="10"/>
      <c r="B87" s="25"/>
      <c r="C87" s="101"/>
      <c r="D87" s="326"/>
      <c r="E87" s="327"/>
      <c r="F87" s="326"/>
      <c r="G87" s="10"/>
      <c r="H87" s="16"/>
      <c r="I87" s="57"/>
      <c r="J87" s="50"/>
      <c r="K87" s="51">
        <v>42441</v>
      </c>
    </row>
    <row r="88" spans="1:11" ht="12.75">
      <c r="A88" s="10"/>
      <c r="B88" s="25"/>
      <c r="C88" s="101"/>
      <c r="D88" s="318"/>
      <c r="E88" s="319"/>
      <c r="F88" s="318"/>
      <c r="G88" s="10"/>
      <c r="H88" s="16"/>
      <c r="I88" s="57"/>
      <c r="J88" s="50"/>
      <c r="K88" s="51">
        <v>42441</v>
      </c>
    </row>
    <row r="89" spans="1:11" ht="12.75">
      <c r="A89" s="10"/>
      <c r="B89" s="25"/>
      <c r="C89" s="101"/>
      <c r="D89" s="318"/>
      <c r="E89" s="319"/>
      <c r="F89" s="320"/>
      <c r="G89" s="10"/>
      <c r="H89" s="16"/>
      <c r="I89" s="57"/>
      <c r="J89" s="50"/>
      <c r="K89" s="51">
        <v>42441</v>
      </c>
    </row>
    <row r="90" spans="1:11" ht="12.75">
      <c r="A90" s="10"/>
      <c r="B90" s="25"/>
      <c r="C90" s="101"/>
      <c r="D90" s="375"/>
      <c r="E90" s="376"/>
      <c r="F90" s="320"/>
      <c r="G90" s="10"/>
      <c r="H90" s="16"/>
      <c r="I90" s="57"/>
      <c r="J90" s="50"/>
      <c r="K90" s="51">
        <v>42441</v>
      </c>
    </row>
    <row r="91" spans="1:11" ht="12.75">
      <c r="A91" s="10"/>
      <c r="B91" s="25"/>
      <c r="C91" s="101"/>
      <c r="D91" s="318"/>
      <c r="E91" s="319"/>
      <c r="F91" s="318"/>
      <c r="G91" s="10"/>
      <c r="H91" s="16"/>
      <c r="I91" s="57"/>
      <c r="J91" s="50"/>
      <c r="K91" s="51">
        <v>42441</v>
      </c>
    </row>
    <row r="92" spans="1:11" ht="12.75">
      <c r="A92" s="10"/>
      <c r="B92" s="25"/>
      <c r="C92" s="101"/>
      <c r="D92" s="318"/>
      <c r="E92" s="319"/>
      <c r="F92" s="318"/>
      <c r="G92" s="10"/>
      <c r="H92" s="16"/>
      <c r="I92" s="57"/>
      <c r="J92" s="50"/>
      <c r="K92" s="51">
        <v>42441</v>
      </c>
    </row>
    <row r="93" spans="1:11" ht="12.75">
      <c r="A93" s="10"/>
      <c r="B93" s="25"/>
      <c r="C93" s="101"/>
      <c r="D93" s="318"/>
      <c r="E93" s="319"/>
      <c r="F93" s="318"/>
      <c r="G93" s="10"/>
      <c r="H93" s="16"/>
      <c r="I93" s="57"/>
      <c r="J93" s="50"/>
      <c r="K93" s="51">
        <v>42441</v>
      </c>
    </row>
    <row r="94" spans="1:11" ht="12.75">
      <c r="A94" s="10"/>
      <c r="B94" s="25"/>
      <c r="C94" s="101"/>
      <c r="D94" s="318"/>
      <c r="E94" s="319"/>
      <c r="F94" s="318"/>
      <c r="G94" s="10"/>
      <c r="H94" s="16"/>
      <c r="I94" s="57"/>
      <c r="J94" s="50"/>
      <c r="K94" s="51">
        <v>42441</v>
      </c>
    </row>
    <row r="95" spans="1:11" ht="12.75">
      <c r="A95" s="10"/>
      <c r="B95" s="25"/>
      <c r="C95" s="101"/>
      <c r="D95" s="61"/>
      <c r="E95" s="61"/>
      <c r="F95" s="61"/>
      <c r="G95" s="10"/>
      <c r="H95" s="16"/>
      <c r="I95" s="57"/>
      <c r="J95" s="50"/>
      <c r="K95" s="51">
        <v>42441</v>
      </c>
    </row>
    <row r="96" spans="1:11" ht="12.75">
      <c r="A96" s="10"/>
      <c r="B96" s="25"/>
      <c r="C96" s="101"/>
      <c r="D96" s="61"/>
      <c r="E96" s="61"/>
      <c r="F96" s="61"/>
      <c r="G96" s="10"/>
      <c r="H96" s="16"/>
      <c r="I96" s="57"/>
      <c r="J96" s="50"/>
      <c r="K96" s="51">
        <v>42441</v>
      </c>
    </row>
    <row r="97" spans="1:11" ht="12.75">
      <c r="A97" s="10"/>
      <c r="B97" s="25"/>
      <c r="C97" s="101"/>
      <c r="D97" s="61"/>
      <c r="E97" s="61"/>
      <c r="F97" s="61"/>
      <c r="G97" s="10"/>
      <c r="H97" s="16"/>
      <c r="I97" s="57"/>
      <c r="J97" s="50"/>
      <c r="K97" s="51">
        <v>42441</v>
      </c>
    </row>
    <row r="98" spans="1:11" ht="12.75">
      <c r="A98" s="10"/>
      <c r="B98" s="25"/>
      <c r="C98" s="101"/>
      <c r="D98" s="61"/>
      <c r="E98" s="61"/>
      <c r="F98" s="61"/>
      <c r="G98" s="10"/>
      <c r="H98" s="16"/>
      <c r="I98" s="57"/>
      <c r="J98" s="50"/>
      <c r="K98" s="51">
        <v>42441</v>
      </c>
    </row>
    <row r="99" spans="1:11" ht="12.75">
      <c r="A99" s="10"/>
      <c r="B99" s="25"/>
      <c r="C99" s="101"/>
      <c r="D99" s="61"/>
      <c r="E99" s="61"/>
      <c r="F99" s="61"/>
      <c r="G99" s="10"/>
      <c r="H99" s="16"/>
      <c r="I99" s="57"/>
      <c r="J99" s="50"/>
      <c r="K99" s="51">
        <v>42441</v>
      </c>
    </row>
    <row r="100" spans="1:11" ht="12.75">
      <c r="A100" s="10"/>
      <c r="B100" s="25"/>
      <c r="C100" s="101"/>
      <c r="D100" s="61"/>
      <c r="E100" s="61"/>
      <c r="F100" s="61"/>
      <c r="G100" s="10"/>
      <c r="H100" s="16"/>
      <c r="I100" s="57"/>
      <c r="J100" s="50"/>
      <c r="K100" s="51">
        <v>42441</v>
      </c>
    </row>
    <row r="101" spans="1:11" ht="12.75">
      <c r="A101" s="10"/>
      <c r="B101" s="25"/>
      <c r="C101" s="101"/>
      <c r="D101" s="61"/>
      <c r="E101" s="61"/>
      <c r="F101" s="61"/>
      <c r="G101" s="10"/>
      <c r="H101" s="16"/>
      <c r="I101" s="57"/>
      <c r="J101" s="50"/>
      <c r="K101" s="51">
        <v>42441</v>
      </c>
    </row>
    <row r="102" spans="1:11" ht="12.75">
      <c r="A102" s="10"/>
      <c r="B102" s="25"/>
      <c r="C102" s="101"/>
      <c r="D102" s="61"/>
      <c r="E102" s="61"/>
      <c r="F102" s="61"/>
      <c r="G102" s="10"/>
      <c r="H102" s="16"/>
      <c r="I102" s="57"/>
      <c r="J102" s="50"/>
      <c r="K102" s="51">
        <v>42441</v>
      </c>
    </row>
    <row r="103" spans="1:11" ht="12.75">
      <c r="A103" s="10"/>
      <c r="B103" s="25"/>
      <c r="C103" s="101"/>
      <c r="D103" s="61"/>
      <c r="E103" s="61"/>
      <c r="F103" s="61"/>
      <c r="G103" s="10"/>
      <c r="H103" s="16"/>
      <c r="I103" s="57"/>
      <c r="J103" s="50"/>
      <c r="K103" s="51">
        <v>42441</v>
      </c>
    </row>
    <row r="104" spans="1:11" ht="12.75">
      <c r="A104" s="10"/>
      <c r="B104" s="25"/>
      <c r="C104" s="101"/>
      <c r="D104" s="61"/>
      <c r="E104" s="61"/>
      <c r="F104" s="61"/>
      <c r="G104" s="10"/>
      <c r="H104" s="16"/>
      <c r="I104" s="57"/>
      <c r="J104" s="50"/>
      <c r="K104" s="51">
        <v>42441</v>
      </c>
    </row>
    <row r="105" spans="1:11" ht="12.75">
      <c r="A105" s="10"/>
      <c r="B105" s="25"/>
      <c r="C105" s="101"/>
      <c r="D105" s="61"/>
      <c r="E105" s="61"/>
      <c r="F105" s="61"/>
      <c r="G105" s="10"/>
      <c r="H105" s="16"/>
      <c r="I105" s="57"/>
      <c r="J105" s="50"/>
      <c r="K105" s="51">
        <v>42441</v>
      </c>
    </row>
    <row r="106" spans="1:11" ht="12.75">
      <c r="A106" s="10"/>
      <c r="B106" s="25"/>
      <c r="C106" s="101"/>
      <c r="D106" s="61"/>
      <c r="E106" s="61"/>
      <c r="F106" s="61"/>
      <c r="G106" s="10"/>
      <c r="H106" s="16"/>
      <c r="I106" s="57"/>
      <c r="J106" s="50"/>
      <c r="K106" s="51">
        <v>42441</v>
      </c>
    </row>
    <row r="107" spans="1:11" ht="12.75">
      <c r="A107" s="10"/>
      <c r="B107" s="25"/>
      <c r="C107" s="101"/>
      <c r="D107" s="61"/>
      <c r="E107" s="61"/>
      <c r="F107" s="61"/>
      <c r="G107" s="10"/>
      <c r="H107" s="16"/>
      <c r="I107" s="57"/>
      <c r="J107" s="50"/>
      <c r="K107" s="51">
        <v>42441</v>
      </c>
    </row>
    <row r="108" spans="1:11" ht="12.75">
      <c r="A108" s="10"/>
      <c r="B108" s="25"/>
      <c r="C108" s="101"/>
      <c r="D108" s="61"/>
      <c r="E108" s="61"/>
      <c r="F108" s="61"/>
      <c r="G108" s="10"/>
      <c r="H108" s="16"/>
      <c r="I108" s="57"/>
      <c r="J108" s="50"/>
      <c r="K108" s="51">
        <v>42441</v>
      </c>
    </row>
    <row r="109" spans="1:11" ht="12.75">
      <c r="A109" s="10"/>
      <c r="B109" s="25"/>
      <c r="C109" s="101"/>
      <c r="D109" s="61"/>
      <c r="E109" s="61"/>
      <c r="F109" s="61"/>
      <c r="G109" s="10"/>
      <c r="H109" s="16"/>
      <c r="I109" s="57"/>
      <c r="J109" s="50"/>
      <c r="K109" s="51">
        <v>42441</v>
      </c>
    </row>
    <row r="110" spans="1:11" ht="12.75">
      <c r="A110" s="10"/>
      <c r="B110" s="25"/>
      <c r="C110" s="101"/>
      <c r="D110" s="61"/>
      <c r="E110" s="61"/>
      <c r="F110" s="61"/>
      <c r="G110" s="10"/>
      <c r="H110" s="16"/>
      <c r="I110" s="57"/>
      <c r="J110" s="50"/>
      <c r="K110" s="51">
        <v>42441</v>
      </c>
    </row>
    <row r="111" spans="1:11" ht="12.75">
      <c r="A111" s="10"/>
      <c r="B111" s="25"/>
      <c r="C111" s="101"/>
      <c r="D111" s="61"/>
      <c r="E111" s="61"/>
      <c r="F111" s="61"/>
      <c r="G111" s="10"/>
      <c r="H111" s="16"/>
      <c r="I111" s="57"/>
      <c r="J111" s="50"/>
      <c r="K111" s="51">
        <v>42441</v>
      </c>
    </row>
    <row r="112" spans="1:11" ht="12.75">
      <c r="A112" s="10"/>
      <c r="B112" s="25"/>
      <c r="C112" s="101"/>
      <c r="D112" s="61"/>
      <c r="E112" s="61"/>
      <c r="F112" s="61"/>
      <c r="G112" s="10"/>
      <c r="H112" s="16"/>
      <c r="I112" s="57"/>
      <c r="J112" s="50"/>
      <c r="K112" s="51">
        <v>42441</v>
      </c>
    </row>
    <row r="113" spans="1:11" ht="12.75">
      <c r="A113" s="10"/>
      <c r="B113" s="25"/>
      <c r="C113" s="101"/>
      <c r="D113" s="61"/>
      <c r="E113" s="61"/>
      <c r="F113" s="61"/>
      <c r="G113" s="10"/>
      <c r="H113" s="16"/>
      <c r="I113" s="57"/>
      <c r="J113" s="50"/>
      <c r="K113" s="51">
        <v>42441</v>
      </c>
    </row>
    <row r="114" spans="1:11" ht="12.75">
      <c r="A114" s="10"/>
      <c r="B114" s="25"/>
      <c r="C114" s="101"/>
      <c r="D114" s="61"/>
      <c r="E114" s="61"/>
      <c r="F114" s="61"/>
      <c r="G114" s="10"/>
      <c r="H114" s="16"/>
      <c r="I114" s="57"/>
      <c r="J114" s="50"/>
      <c r="K114" s="51">
        <v>42441</v>
      </c>
    </row>
    <row r="115" spans="1:11" ht="12.75">
      <c r="A115" s="10"/>
      <c r="B115" s="10"/>
      <c r="C115" s="101"/>
      <c r="D115" s="61"/>
      <c r="E115" s="61"/>
      <c r="F115" s="61"/>
      <c r="G115" s="10"/>
      <c r="H115" s="16"/>
      <c r="I115" s="57"/>
      <c r="J115" s="50"/>
      <c r="K115" s="51">
        <v>42441</v>
      </c>
    </row>
    <row r="116" spans="1:11" ht="12.75">
      <c r="A116" s="10"/>
      <c r="B116" s="10"/>
      <c r="C116" s="101"/>
      <c r="D116" s="61"/>
      <c r="E116" s="61"/>
      <c r="F116" s="61"/>
      <c r="G116" s="10"/>
      <c r="H116" s="16"/>
      <c r="I116" s="57"/>
      <c r="J116" s="50"/>
      <c r="K116" s="51">
        <v>42441</v>
      </c>
    </row>
    <row r="117" spans="1:11" ht="12.75">
      <c r="A117" s="10"/>
      <c r="B117" s="10"/>
      <c r="C117" s="101"/>
      <c r="D117" s="61"/>
      <c r="E117" s="61"/>
      <c r="F117" s="61"/>
      <c r="G117" s="10"/>
      <c r="H117" s="16"/>
      <c r="I117" s="57"/>
      <c r="J117" s="50"/>
      <c r="K117" s="51">
        <v>42441</v>
      </c>
    </row>
    <row r="118" spans="1:11" ht="12.75">
      <c r="A118" s="10"/>
      <c r="B118" s="10"/>
      <c r="C118" s="101"/>
      <c r="D118" s="61"/>
      <c r="E118" s="61"/>
      <c r="F118" s="61"/>
      <c r="G118" s="10"/>
      <c r="H118" s="16"/>
      <c r="I118" s="57"/>
      <c r="J118" s="50"/>
      <c r="K118" s="51">
        <v>42441</v>
      </c>
    </row>
    <row r="119" spans="1:11" ht="12.75">
      <c r="A119" s="10"/>
      <c r="B119" s="10"/>
      <c r="C119" s="101"/>
      <c r="D119" s="61"/>
      <c r="E119" s="61"/>
      <c r="F119" s="61"/>
      <c r="G119" s="10"/>
      <c r="H119" s="16"/>
      <c r="I119" s="57"/>
      <c r="J119" s="50"/>
      <c r="K119" s="51">
        <v>42441</v>
      </c>
    </row>
    <row r="120" spans="1:11" ht="12.75">
      <c r="A120" s="10"/>
      <c r="B120" s="10"/>
      <c r="C120" s="101"/>
      <c r="D120" s="61"/>
      <c r="E120" s="61"/>
      <c r="F120" s="61"/>
      <c r="G120" s="10"/>
      <c r="H120" s="16"/>
      <c r="I120" s="57"/>
      <c r="J120" s="50"/>
      <c r="K120" s="51">
        <v>42441</v>
      </c>
    </row>
    <row r="121" spans="4:11" ht="12.75">
      <c r="D121" s="63"/>
      <c r="E121" s="63"/>
      <c r="F121" s="63"/>
      <c r="K121" s="51"/>
    </row>
    <row r="122" spans="4:6" ht="12.75">
      <c r="D122" s="63"/>
      <c r="E122" s="63"/>
      <c r="F122" s="63"/>
    </row>
    <row r="123" spans="4:6" ht="12.75">
      <c r="D123" s="63"/>
      <c r="E123" s="63"/>
      <c r="F123" s="63"/>
    </row>
    <row r="124" spans="4:6" ht="12.75">
      <c r="D124" s="63"/>
      <c r="E124" s="63"/>
      <c r="F124" s="63"/>
    </row>
    <row r="125" spans="4:6" ht="12.75">
      <c r="D125" s="63"/>
      <c r="E125" s="63"/>
      <c r="F125" s="63"/>
    </row>
    <row r="126" spans="4:6" ht="12.75">
      <c r="D126" s="63"/>
      <c r="E126" s="63"/>
      <c r="F126" s="63"/>
    </row>
    <row r="127" spans="4:6" ht="12.75">
      <c r="D127" s="63"/>
      <c r="E127" s="63"/>
      <c r="F127" s="63"/>
    </row>
    <row r="128" spans="4:6" ht="12.75">
      <c r="D128" s="63"/>
      <c r="E128" s="63"/>
      <c r="F128" s="63"/>
    </row>
    <row r="129" spans="4:6" ht="12.75">
      <c r="D129" s="63"/>
      <c r="E129" s="63"/>
      <c r="F129" s="63"/>
    </row>
    <row r="130" spans="4:6" ht="12.75">
      <c r="D130" s="63"/>
      <c r="E130" s="63"/>
      <c r="F130" s="63"/>
    </row>
    <row r="131" spans="4:6" ht="12.75">
      <c r="D131" s="63"/>
      <c r="E131" s="63"/>
      <c r="F131" s="63"/>
    </row>
  </sheetData>
  <sheetProtection/>
  <mergeCells count="2">
    <mergeCell ref="A4:J4"/>
    <mergeCell ref="A65:J65"/>
  </mergeCells>
  <printOptions/>
  <pageMargins left="0.41" right="0.38" top="0.53" bottom="0.55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22"/>
  <sheetViews>
    <sheetView zoomScalePageLayoutView="0" workbookViewId="0" topLeftCell="A1">
      <selection activeCell="C49" sqref="C1:C16384"/>
    </sheetView>
  </sheetViews>
  <sheetFormatPr defaultColWidth="9.00390625" defaultRowHeight="12.75"/>
  <cols>
    <col min="1" max="1" width="3.875" style="40" customWidth="1"/>
    <col min="2" max="2" width="4.75390625" style="40" customWidth="1"/>
    <col min="3" max="3" width="7.75390625" style="55" customWidth="1"/>
    <col min="4" max="4" width="21.75390625" style="40" customWidth="1"/>
    <col min="5" max="5" width="10.375" style="40" customWidth="1"/>
    <col min="6" max="6" width="22.125" style="40" bestFit="1" customWidth="1"/>
    <col min="7" max="7" width="4.75390625" style="40" customWidth="1"/>
    <col min="8" max="8" width="8.375" style="40" customWidth="1"/>
    <col min="9" max="9" width="11.75390625" style="55" customWidth="1"/>
    <col min="10" max="10" width="4.75390625" style="40" customWidth="1"/>
    <col min="11" max="11" width="10.125" style="40" bestFit="1" customWidth="1"/>
    <col min="12" max="12" width="5.75390625" style="40" bestFit="1" customWidth="1"/>
    <col min="13" max="13" width="6.75390625" style="40" customWidth="1"/>
    <col min="14" max="14" width="5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5"/>
      <c r="D1" s="36"/>
      <c r="E1" s="36"/>
      <c r="F1" s="36"/>
      <c r="G1" s="5"/>
      <c r="H1" s="6" t="s">
        <v>19</v>
      </c>
      <c r="I1" s="37"/>
      <c r="J1" s="38"/>
      <c r="K1" s="39"/>
      <c r="L1" s="119" t="s">
        <v>183</v>
      </c>
      <c r="M1" s="120" t="s">
        <v>180</v>
      </c>
      <c r="N1" s="119" t="s">
        <v>183</v>
      </c>
      <c r="O1" s="120" t="s">
        <v>180</v>
      </c>
    </row>
    <row r="2" spans="1:15" ht="12.75">
      <c r="A2" s="7" t="s">
        <v>534</v>
      </c>
      <c r="B2" s="12"/>
      <c r="C2" s="459"/>
      <c r="D2" s="39"/>
      <c r="E2" s="39"/>
      <c r="F2" s="39"/>
      <c r="G2" s="8"/>
      <c r="H2" s="12" t="s">
        <v>0</v>
      </c>
      <c r="I2" s="41"/>
      <c r="J2" s="42"/>
      <c r="K2" s="39"/>
      <c r="L2" s="351">
        <v>35</v>
      </c>
      <c r="M2" s="352">
        <v>0.9917</v>
      </c>
      <c r="N2" s="121">
        <v>35</v>
      </c>
      <c r="O2" s="122">
        <v>0.9951</v>
      </c>
    </row>
    <row r="3" spans="1:15" ht="12.75">
      <c r="A3" s="9" t="s">
        <v>193</v>
      </c>
      <c r="B3" s="1"/>
      <c r="C3" s="3"/>
      <c r="D3" s="43"/>
      <c r="E3" s="43"/>
      <c r="F3" s="43"/>
      <c r="G3" s="3"/>
      <c r="H3" s="1"/>
      <c r="I3" s="44"/>
      <c r="J3" s="45"/>
      <c r="K3" s="39"/>
      <c r="L3" s="353">
        <v>36</v>
      </c>
      <c r="M3" s="354">
        <v>0.9846</v>
      </c>
      <c r="N3" s="108">
        <v>36</v>
      </c>
      <c r="O3" s="109">
        <v>0.9868</v>
      </c>
    </row>
    <row r="4" spans="1:15" ht="18">
      <c r="A4" s="466" t="s">
        <v>21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353">
        <v>37</v>
      </c>
      <c r="M4" s="354">
        <v>0.9775</v>
      </c>
      <c r="N4" s="108">
        <v>37</v>
      </c>
      <c r="O4" s="109">
        <v>0.9785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353">
        <v>38</v>
      </c>
      <c r="M5" s="354">
        <v>0.9704</v>
      </c>
      <c r="N5" s="108">
        <v>38</v>
      </c>
      <c r="O5" s="109">
        <v>0.9703</v>
      </c>
    </row>
    <row r="6" spans="1:15" ht="12.75">
      <c r="A6" s="10"/>
      <c r="B6" s="10"/>
      <c r="C6" s="250"/>
      <c r="D6" s="155" t="s">
        <v>125</v>
      </c>
      <c r="E6" s="156" t="s">
        <v>252</v>
      </c>
      <c r="F6" s="155" t="s">
        <v>408</v>
      </c>
      <c r="G6" s="10">
        <f aca="true" t="shared" si="0" ref="G6:G21">TRUNC((K6-E6)/365.25)</f>
        <v>71</v>
      </c>
      <c r="H6" s="11" t="s">
        <v>762</v>
      </c>
      <c r="I6" s="64" t="str">
        <f>zpet_konv(CEILING((konverze(H6))*(VLOOKUP(G6,$L$2:$M$68,2,0)),0.01))</f>
        <v>2:05.66</v>
      </c>
      <c r="J6" s="50"/>
      <c r="K6" s="51">
        <v>42441</v>
      </c>
      <c r="L6" s="353">
        <v>39</v>
      </c>
      <c r="M6" s="354">
        <v>0.9632</v>
      </c>
      <c r="N6" s="108">
        <v>39</v>
      </c>
      <c r="O6" s="109">
        <v>0.962</v>
      </c>
    </row>
    <row r="7" spans="1:15" ht="12.75">
      <c r="A7" s="10"/>
      <c r="B7" s="10"/>
      <c r="C7" s="15"/>
      <c r="D7" s="155" t="s">
        <v>460</v>
      </c>
      <c r="E7" s="156">
        <v>19495</v>
      </c>
      <c r="F7" s="155" t="s">
        <v>93</v>
      </c>
      <c r="G7" s="10">
        <f t="shared" si="0"/>
        <v>62</v>
      </c>
      <c r="H7" s="11" t="s">
        <v>760</v>
      </c>
      <c r="I7" s="64" t="str">
        <f>zpet_konv(CEILING((konverze(H7))*(VLOOKUP(G7,$L$2:$M$68,2,0)),0.01))</f>
        <v>2:06.56</v>
      </c>
      <c r="J7" s="50"/>
      <c r="K7" s="51">
        <v>42441</v>
      </c>
      <c r="L7" s="351">
        <v>40</v>
      </c>
      <c r="M7" s="352">
        <v>0.956</v>
      </c>
      <c r="N7" s="121">
        <v>40</v>
      </c>
      <c r="O7" s="122">
        <v>0.9537</v>
      </c>
    </row>
    <row r="8" spans="1:15" ht="12.75">
      <c r="A8" s="10"/>
      <c r="B8" s="10"/>
      <c r="C8" s="250"/>
      <c r="D8" s="383" t="s">
        <v>192</v>
      </c>
      <c r="E8" s="384" t="s">
        <v>257</v>
      </c>
      <c r="F8" s="383" t="s">
        <v>169</v>
      </c>
      <c r="G8" s="10">
        <f t="shared" si="0"/>
        <v>51</v>
      </c>
      <c r="H8" s="11" t="s">
        <v>755</v>
      </c>
      <c r="I8" s="64" t="str">
        <f>zpet_konv(CEILING((konverze(H8))*(VLOOKUP(G8,$L$2:$M$68,2,0)),0.01))</f>
        <v>2:08.26</v>
      </c>
      <c r="J8" s="50"/>
      <c r="K8" s="51">
        <v>42441</v>
      </c>
      <c r="L8" s="353">
        <v>41</v>
      </c>
      <c r="M8" s="354">
        <v>0.9489</v>
      </c>
      <c r="N8" s="108">
        <v>41</v>
      </c>
      <c r="O8" s="109">
        <v>0.9454</v>
      </c>
    </row>
    <row r="9" spans="1:15" ht="12.75">
      <c r="A9" s="10"/>
      <c r="B9" s="10"/>
      <c r="C9" s="250"/>
      <c r="D9" s="155" t="s">
        <v>433</v>
      </c>
      <c r="E9" s="156">
        <v>27235</v>
      </c>
      <c r="F9" s="221" t="s">
        <v>338</v>
      </c>
      <c r="G9" s="10">
        <f t="shared" si="0"/>
        <v>41</v>
      </c>
      <c r="H9" s="11" t="s">
        <v>752</v>
      </c>
      <c r="I9" s="64" t="str">
        <f>zpet_konv(CEILING((konverze(H9))*(VLOOKUP(G9,$L$2:$M$68,2,0)),0.01))</f>
        <v>2:09.18</v>
      </c>
      <c r="J9" s="50"/>
      <c r="K9" s="51">
        <v>42441</v>
      </c>
      <c r="L9" s="353">
        <v>42</v>
      </c>
      <c r="M9" s="354">
        <v>0.9418</v>
      </c>
      <c r="N9" s="108">
        <v>42</v>
      </c>
      <c r="O9" s="109">
        <v>0.9371</v>
      </c>
    </row>
    <row r="10" spans="1:15" ht="12.75">
      <c r="A10" s="10"/>
      <c r="B10" s="10"/>
      <c r="C10" s="15"/>
      <c r="D10" s="155" t="s">
        <v>584</v>
      </c>
      <c r="E10" s="156">
        <v>19947</v>
      </c>
      <c r="F10" s="221" t="s">
        <v>585</v>
      </c>
      <c r="G10" s="10">
        <f t="shared" si="0"/>
        <v>61</v>
      </c>
      <c r="H10" s="11" t="s">
        <v>761</v>
      </c>
      <c r="I10" s="64" t="str">
        <f>zpet_konv(CEILING((konverze(H10))*(VLOOKUP(G10,$L$2:$M$68,2,0)),0.01))</f>
        <v>2:09.69</v>
      </c>
      <c r="J10" s="50"/>
      <c r="K10" s="51">
        <v>42441</v>
      </c>
      <c r="L10" s="353">
        <v>43</v>
      </c>
      <c r="M10" s="354">
        <v>0.9347</v>
      </c>
      <c r="N10" s="108">
        <v>43</v>
      </c>
      <c r="O10" s="109">
        <v>0.9289</v>
      </c>
    </row>
    <row r="11" spans="1:15" ht="12.75">
      <c r="A11" s="10"/>
      <c r="B11" s="10"/>
      <c r="C11" s="250"/>
      <c r="D11" s="155" t="s">
        <v>606</v>
      </c>
      <c r="E11" s="156" t="s">
        <v>607</v>
      </c>
      <c r="F11" s="221" t="s">
        <v>368</v>
      </c>
      <c r="G11" s="10">
        <f t="shared" si="0"/>
        <v>72</v>
      </c>
      <c r="H11" s="11" t="s">
        <v>763</v>
      </c>
      <c r="I11" s="64" t="str">
        <f>zpet_konv(CEILING((konverze(H11))*(VLOOKUP(G11,$L$2:$M$68,2,0)),0.01))</f>
        <v>2:10.15</v>
      </c>
      <c r="J11" s="50"/>
      <c r="K11" s="51">
        <v>42441</v>
      </c>
      <c r="L11" s="353">
        <v>44</v>
      </c>
      <c r="M11" s="354">
        <v>0.9275</v>
      </c>
      <c r="N11" s="108">
        <v>44</v>
      </c>
      <c r="O11" s="109">
        <v>0.9206</v>
      </c>
    </row>
    <row r="12" spans="1:15" ht="12.75">
      <c r="A12" s="10"/>
      <c r="B12" s="10"/>
      <c r="C12" s="15"/>
      <c r="D12" s="86" t="s">
        <v>499</v>
      </c>
      <c r="E12" s="156">
        <v>23958</v>
      </c>
      <c r="F12" s="155" t="s">
        <v>500</v>
      </c>
      <c r="G12" s="10">
        <f t="shared" si="0"/>
        <v>50</v>
      </c>
      <c r="H12" s="11" t="s">
        <v>757</v>
      </c>
      <c r="I12" s="64" t="str">
        <f>zpet_konv(CEILING((konverze(H12))*(VLOOKUP(G12,$L$2:$M$68,2,0)),0.01))</f>
        <v>2:10.30</v>
      </c>
      <c r="J12" s="50"/>
      <c r="K12" s="51">
        <v>42441</v>
      </c>
      <c r="L12" s="351">
        <v>45</v>
      </c>
      <c r="M12" s="352">
        <v>0.9203</v>
      </c>
      <c r="N12" s="121">
        <v>45</v>
      </c>
      <c r="O12" s="122">
        <v>0.9123</v>
      </c>
    </row>
    <row r="13" spans="1:15" ht="12.75">
      <c r="A13" s="10"/>
      <c r="B13" s="10"/>
      <c r="C13" s="250"/>
      <c r="D13" s="155" t="s">
        <v>348</v>
      </c>
      <c r="E13" s="156">
        <v>18780</v>
      </c>
      <c r="F13" s="221" t="s">
        <v>535</v>
      </c>
      <c r="G13" s="10">
        <f t="shared" si="0"/>
        <v>64</v>
      </c>
      <c r="H13" s="11" t="s">
        <v>767</v>
      </c>
      <c r="I13" s="64" t="str">
        <f>zpet_konv(CEILING((konverze(H13))*(VLOOKUP(G13,$L$2:$M$68,2,0)),0.01))</f>
        <v>2:13.40</v>
      </c>
      <c r="J13" s="50"/>
      <c r="K13" s="51">
        <v>42441</v>
      </c>
      <c r="L13" s="353">
        <v>46</v>
      </c>
      <c r="M13" s="354">
        <v>0.9132</v>
      </c>
      <c r="N13" s="108">
        <v>46</v>
      </c>
      <c r="O13" s="109">
        <v>0.904</v>
      </c>
    </row>
    <row r="14" spans="1:15" ht="12.75">
      <c r="A14" s="10"/>
      <c r="B14" s="10"/>
      <c r="C14" s="338"/>
      <c r="D14" s="155" t="s">
        <v>115</v>
      </c>
      <c r="E14" s="156" t="s">
        <v>248</v>
      </c>
      <c r="F14" s="155" t="s">
        <v>249</v>
      </c>
      <c r="G14" s="10">
        <f t="shared" si="0"/>
        <v>45</v>
      </c>
      <c r="H14" s="11" t="s">
        <v>756</v>
      </c>
      <c r="I14" s="64" t="str">
        <f>zpet_konv(CEILING((konverze(H14))*(VLOOKUP(G14,$L$2:$M$68,2,0)),0.01))</f>
        <v>2:15.16</v>
      </c>
      <c r="J14" s="50"/>
      <c r="K14" s="51">
        <v>42441</v>
      </c>
      <c r="L14" s="353">
        <v>47</v>
      </c>
      <c r="M14" s="354">
        <v>0.9061</v>
      </c>
      <c r="N14" s="108">
        <v>47</v>
      </c>
      <c r="O14" s="109">
        <v>0.8957</v>
      </c>
    </row>
    <row r="15" spans="1:15" ht="12.75">
      <c r="A15" s="10"/>
      <c r="B15" s="10"/>
      <c r="C15" s="250"/>
      <c r="D15" s="222" t="s">
        <v>511</v>
      </c>
      <c r="E15" s="156">
        <v>26948</v>
      </c>
      <c r="F15" s="221" t="s">
        <v>512</v>
      </c>
      <c r="G15" s="10">
        <f t="shared" si="0"/>
        <v>42</v>
      </c>
      <c r="H15" s="11" t="s">
        <v>754</v>
      </c>
      <c r="I15" s="64" t="str">
        <f>zpet_konv(CEILING((konverze(H15))*(VLOOKUP(G15,$L$2:$M$68,2,0)),0.01))</f>
        <v>2:16.66</v>
      </c>
      <c r="J15" s="50"/>
      <c r="K15" s="51">
        <v>42441</v>
      </c>
      <c r="L15" s="353">
        <v>48</v>
      </c>
      <c r="M15" s="354">
        <v>0.899</v>
      </c>
      <c r="N15" s="108">
        <v>48</v>
      </c>
      <c r="O15" s="109">
        <v>0.8875</v>
      </c>
    </row>
    <row r="16" spans="1:15" ht="12.75">
      <c r="A16" s="10"/>
      <c r="B16" s="10"/>
      <c r="C16" s="15"/>
      <c r="D16" s="155" t="s">
        <v>696</v>
      </c>
      <c r="E16" s="156">
        <v>24223</v>
      </c>
      <c r="F16" s="449" t="s">
        <v>637</v>
      </c>
      <c r="G16" s="10">
        <f t="shared" si="0"/>
        <v>49</v>
      </c>
      <c r="H16" s="11" t="s">
        <v>759</v>
      </c>
      <c r="I16" s="64" t="str">
        <f>zpet_konv(CEILING((konverze(H16))*(VLOOKUP(G16,$L$2:$M$68,2,0)),0.01))</f>
        <v>2:18.88</v>
      </c>
      <c r="J16" s="50"/>
      <c r="K16" s="51">
        <v>42441</v>
      </c>
      <c r="L16" s="353">
        <v>49</v>
      </c>
      <c r="M16" s="354">
        <v>0.8919</v>
      </c>
      <c r="N16" s="108">
        <v>49</v>
      </c>
      <c r="O16" s="109">
        <v>0.8792</v>
      </c>
    </row>
    <row r="17" spans="1:15" ht="12.75">
      <c r="A17" s="10"/>
      <c r="B17" s="10"/>
      <c r="C17" s="250"/>
      <c r="D17" s="155" t="s">
        <v>474</v>
      </c>
      <c r="E17" s="156">
        <v>28438</v>
      </c>
      <c r="F17" s="155" t="s">
        <v>476</v>
      </c>
      <c r="G17" s="10">
        <f t="shared" si="0"/>
        <v>38</v>
      </c>
      <c r="H17" s="11" t="s">
        <v>753</v>
      </c>
      <c r="I17" s="64" t="str">
        <f>zpet_konv(CEILING((konverze(H17))*(VLOOKUP(G17,$L$2:$M$68,2,0)),0.01))</f>
        <v>2:20.38</v>
      </c>
      <c r="J17" s="50"/>
      <c r="K17" s="51">
        <v>42441</v>
      </c>
      <c r="L17" s="351">
        <v>50</v>
      </c>
      <c r="M17" s="352">
        <v>0.8847</v>
      </c>
      <c r="N17" s="121">
        <v>50</v>
      </c>
      <c r="O17" s="122">
        <v>0.8709</v>
      </c>
    </row>
    <row r="18" spans="1:15" ht="12.75">
      <c r="A18" s="10"/>
      <c r="B18" s="10"/>
      <c r="C18" s="250"/>
      <c r="D18" s="438" t="s">
        <v>459</v>
      </c>
      <c r="E18" s="439">
        <v>27706</v>
      </c>
      <c r="F18" s="440" t="s">
        <v>70</v>
      </c>
      <c r="G18" s="10">
        <f t="shared" si="0"/>
        <v>40</v>
      </c>
      <c r="H18" s="11" t="s">
        <v>758</v>
      </c>
      <c r="I18" s="64" t="str">
        <f>zpet_konv(CEILING((konverze(H18))*(VLOOKUP(G18,$L$2:$M$68,2,0)),0.01))</f>
        <v>2:27.50</v>
      </c>
      <c r="J18" s="50"/>
      <c r="K18" s="51">
        <v>42441</v>
      </c>
      <c r="L18" s="353">
        <v>51</v>
      </c>
      <c r="M18" s="354">
        <v>0.8776</v>
      </c>
      <c r="N18" s="108">
        <v>51</v>
      </c>
      <c r="O18" s="109">
        <v>0.8626</v>
      </c>
    </row>
    <row r="19" spans="1:15" ht="12.75">
      <c r="A19" s="10"/>
      <c r="B19" s="10"/>
      <c r="C19" s="462"/>
      <c r="D19" s="155" t="s">
        <v>126</v>
      </c>
      <c r="E19" s="156" t="s">
        <v>253</v>
      </c>
      <c r="F19" s="222" t="s">
        <v>127</v>
      </c>
      <c r="G19" s="10">
        <f t="shared" si="0"/>
        <v>70</v>
      </c>
      <c r="H19" s="11" t="s">
        <v>764</v>
      </c>
      <c r="I19" s="64" t="str">
        <f>zpet_konv(CEILING((konverze(H19))*(VLOOKUP(G19,$L$2:$M$68,2,0)),0.01))</f>
        <v>2:35.02</v>
      </c>
      <c r="J19" s="50"/>
      <c r="K19" s="51">
        <v>42441</v>
      </c>
      <c r="L19" s="353">
        <v>52</v>
      </c>
      <c r="M19" s="354">
        <v>0.8705</v>
      </c>
      <c r="N19" s="108">
        <v>52</v>
      </c>
      <c r="O19" s="109">
        <v>0.8543</v>
      </c>
    </row>
    <row r="20" spans="1:15" ht="12.75">
      <c r="A20" s="10"/>
      <c r="B20" s="10"/>
      <c r="C20" s="250"/>
      <c r="D20" s="86" t="s">
        <v>548</v>
      </c>
      <c r="E20" s="156" t="s">
        <v>549</v>
      </c>
      <c r="F20" s="155" t="s">
        <v>550</v>
      </c>
      <c r="G20" s="10">
        <f t="shared" si="0"/>
        <v>75</v>
      </c>
      <c r="H20" s="11" t="s">
        <v>765</v>
      </c>
      <c r="I20" s="64" t="str">
        <f>zpet_konv(CEILING((konverze(H20))*(VLOOKUP(G20,$L$2:$M$68,2,0)),0.01))</f>
        <v>2:47.37</v>
      </c>
      <c r="J20" s="50"/>
      <c r="K20" s="51">
        <v>42441</v>
      </c>
      <c r="L20" s="353">
        <v>53</v>
      </c>
      <c r="M20" s="354">
        <v>0.8634000000000001</v>
      </c>
      <c r="N20" s="108">
        <v>53</v>
      </c>
      <c r="O20" s="109">
        <v>0.8461</v>
      </c>
    </row>
    <row r="21" spans="1:15" ht="12.75">
      <c r="A21" s="10"/>
      <c r="B21" s="10"/>
      <c r="C21" s="250"/>
      <c r="D21" s="155" t="s">
        <v>117</v>
      </c>
      <c r="E21" s="156" t="s">
        <v>255</v>
      </c>
      <c r="F21" s="155" t="s">
        <v>256</v>
      </c>
      <c r="G21" s="10">
        <f t="shared" si="0"/>
        <v>75</v>
      </c>
      <c r="H21" s="11" t="s">
        <v>766</v>
      </c>
      <c r="I21" s="64" t="str">
        <f>zpet_konv(CEILING((konverze(H21))*(VLOOKUP(G21,$L$2:$M$68,2,0)),0.01))</f>
        <v>3:26.49</v>
      </c>
      <c r="J21" s="50"/>
      <c r="K21" s="51">
        <v>42441</v>
      </c>
      <c r="L21" s="353">
        <v>54</v>
      </c>
      <c r="M21" s="354">
        <v>0.8562</v>
      </c>
      <c r="N21" s="108">
        <v>54</v>
      </c>
      <c r="O21" s="109">
        <v>0.8378</v>
      </c>
    </row>
    <row r="22" spans="1:15" ht="12.75">
      <c r="A22" s="10"/>
      <c r="B22" s="10"/>
      <c r="C22" s="250"/>
      <c r="D22" s="155"/>
      <c r="E22" s="156"/>
      <c r="F22" s="221"/>
      <c r="G22" s="10"/>
      <c r="H22" s="11"/>
      <c r="I22" s="64"/>
      <c r="J22" s="50"/>
      <c r="K22" s="51">
        <v>42441</v>
      </c>
      <c r="L22" s="351">
        <v>55</v>
      </c>
      <c r="M22" s="352">
        <v>0.849</v>
      </c>
      <c r="N22" s="121">
        <v>55</v>
      </c>
      <c r="O22" s="122">
        <v>0.8295</v>
      </c>
    </row>
    <row r="23" spans="1:15" ht="12.75">
      <c r="A23" s="10"/>
      <c r="B23" s="10"/>
      <c r="C23" s="250"/>
      <c r="D23" s="232"/>
      <c r="E23" s="233"/>
      <c r="F23" s="232"/>
      <c r="G23" s="10"/>
      <c r="H23" s="11"/>
      <c r="I23" s="64"/>
      <c r="J23" s="50"/>
      <c r="K23" s="51">
        <v>42441</v>
      </c>
      <c r="L23" s="353">
        <v>56</v>
      </c>
      <c r="M23" s="354">
        <v>0.8419</v>
      </c>
      <c r="N23" s="108">
        <v>56</v>
      </c>
      <c r="O23" s="109">
        <v>0.8206</v>
      </c>
    </row>
    <row r="24" spans="1:15" ht="12.75">
      <c r="A24" s="10"/>
      <c r="B24" s="10"/>
      <c r="C24" s="250"/>
      <c r="D24" s="232"/>
      <c r="E24" s="233"/>
      <c r="F24" s="234"/>
      <c r="G24" s="10"/>
      <c r="H24" s="11"/>
      <c r="I24" s="64"/>
      <c r="J24" s="50"/>
      <c r="K24" s="51">
        <v>42441</v>
      </c>
      <c r="L24" s="353">
        <v>57</v>
      </c>
      <c r="M24" s="354">
        <v>0.8348</v>
      </c>
      <c r="N24" s="108">
        <v>57</v>
      </c>
      <c r="O24" s="109">
        <v>0.8116</v>
      </c>
    </row>
    <row r="25" spans="1:15" ht="12.75">
      <c r="A25" s="10"/>
      <c r="B25" s="10"/>
      <c r="C25" s="250"/>
      <c r="D25" s="232"/>
      <c r="E25" s="233"/>
      <c r="F25" s="234"/>
      <c r="G25" s="10"/>
      <c r="H25" s="11"/>
      <c r="I25" s="64"/>
      <c r="J25" s="50"/>
      <c r="K25" s="51">
        <v>42441</v>
      </c>
      <c r="L25" s="353">
        <v>58</v>
      </c>
      <c r="M25" s="354">
        <v>0.8277</v>
      </c>
      <c r="N25" s="108">
        <v>58</v>
      </c>
      <c r="O25" s="109">
        <v>0.8027</v>
      </c>
    </row>
    <row r="26" spans="1:15" ht="12.75">
      <c r="A26" s="10"/>
      <c r="B26" s="10"/>
      <c r="C26" s="250"/>
      <c r="D26" s="342"/>
      <c r="E26" s="343"/>
      <c r="F26" s="344"/>
      <c r="G26" s="10"/>
      <c r="H26" s="11"/>
      <c r="I26" s="64"/>
      <c r="J26" s="50"/>
      <c r="K26" s="51">
        <v>42441</v>
      </c>
      <c r="L26" s="353">
        <v>59</v>
      </c>
      <c r="M26" s="354">
        <v>0.8205</v>
      </c>
      <c r="N26" s="108">
        <v>59</v>
      </c>
      <c r="O26" s="109">
        <v>0.7937</v>
      </c>
    </row>
    <row r="27" spans="1:15" ht="12.75">
      <c r="A27" s="10"/>
      <c r="B27" s="10"/>
      <c r="C27" s="264"/>
      <c r="D27" s="232"/>
      <c r="E27" s="233"/>
      <c r="F27" s="243"/>
      <c r="G27" s="10"/>
      <c r="H27" s="11"/>
      <c r="I27" s="64"/>
      <c r="J27" s="50"/>
      <c r="K27" s="51">
        <v>42441</v>
      </c>
      <c r="L27" s="351">
        <v>60</v>
      </c>
      <c r="M27" s="352">
        <v>0.8133</v>
      </c>
      <c r="N27" s="121">
        <v>60</v>
      </c>
      <c r="O27" s="122">
        <v>0.7848</v>
      </c>
    </row>
    <row r="28" spans="1:15" ht="12.75">
      <c r="A28" s="10"/>
      <c r="B28" s="10"/>
      <c r="C28" s="264"/>
      <c r="D28" s="232"/>
      <c r="E28" s="233"/>
      <c r="F28" s="232"/>
      <c r="G28" s="10"/>
      <c r="H28" s="11"/>
      <c r="I28" s="64"/>
      <c r="J28" s="50"/>
      <c r="K28" s="51">
        <v>42441</v>
      </c>
      <c r="L28" s="353">
        <v>61</v>
      </c>
      <c r="M28" s="354">
        <v>0.8062</v>
      </c>
      <c r="N28" s="108">
        <v>61</v>
      </c>
      <c r="O28" s="109">
        <v>0.7747</v>
      </c>
    </row>
    <row r="29" spans="1:15" ht="12.75">
      <c r="A29" s="10"/>
      <c r="B29" s="10"/>
      <c r="C29" s="15"/>
      <c r="D29" s="232"/>
      <c r="E29" s="233"/>
      <c r="F29" s="234"/>
      <c r="G29" s="10"/>
      <c r="H29" s="11"/>
      <c r="I29" s="64"/>
      <c r="J29" s="50"/>
      <c r="K29" s="51">
        <v>42441</v>
      </c>
      <c r="L29" s="353">
        <v>62</v>
      </c>
      <c r="M29" s="354">
        <v>0.7991</v>
      </c>
      <c r="N29" s="108">
        <v>62</v>
      </c>
      <c r="O29" s="109">
        <v>0.7646</v>
      </c>
    </row>
    <row r="30" spans="1:15" ht="12.75">
      <c r="A30" s="10"/>
      <c r="B30" s="10"/>
      <c r="C30" s="250"/>
      <c r="D30" s="232"/>
      <c r="E30" s="233"/>
      <c r="F30" s="234"/>
      <c r="G30" s="10"/>
      <c r="H30" s="11"/>
      <c r="I30" s="64"/>
      <c r="J30" s="50"/>
      <c r="K30" s="51">
        <v>42441</v>
      </c>
      <c r="L30" s="353">
        <v>63</v>
      </c>
      <c r="M30" s="354">
        <v>0.792</v>
      </c>
      <c r="N30" s="108">
        <v>63</v>
      </c>
      <c r="O30" s="109">
        <v>0.7544</v>
      </c>
    </row>
    <row r="31" spans="1:15" ht="12.75">
      <c r="A31" s="10"/>
      <c r="B31" s="10"/>
      <c r="C31" s="15"/>
      <c r="D31" s="232"/>
      <c r="E31" s="233"/>
      <c r="F31" s="232"/>
      <c r="G31" s="10"/>
      <c r="H31" s="11"/>
      <c r="I31" s="64"/>
      <c r="J31" s="50"/>
      <c r="K31" s="51">
        <v>42441</v>
      </c>
      <c r="L31" s="353">
        <v>64</v>
      </c>
      <c r="M31" s="354">
        <v>0.7848</v>
      </c>
      <c r="N31" s="108">
        <v>64</v>
      </c>
      <c r="O31" s="109">
        <v>0.7443</v>
      </c>
    </row>
    <row r="32" spans="1:15" ht="12.75">
      <c r="A32" s="10"/>
      <c r="B32" s="10"/>
      <c r="C32" s="264"/>
      <c r="D32" s="235"/>
      <c r="E32" s="233"/>
      <c r="F32" s="232"/>
      <c r="G32" s="10"/>
      <c r="H32" s="11"/>
      <c r="I32" s="64"/>
      <c r="J32" s="50"/>
      <c r="K32" s="51">
        <v>42441</v>
      </c>
      <c r="L32" s="351">
        <v>65</v>
      </c>
      <c r="M32" s="352">
        <v>0.7776</v>
      </c>
      <c r="N32" s="121">
        <v>65</v>
      </c>
      <c r="O32" s="122">
        <v>0.7342</v>
      </c>
    </row>
    <row r="33" spans="1:15" ht="12.75">
      <c r="A33" s="10"/>
      <c r="B33" s="10"/>
      <c r="C33" s="338"/>
      <c r="D33" s="232"/>
      <c r="E33" s="233"/>
      <c r="F33" s="234"/>
      <c r="G33" s="10"/>
      <c r="H33" s="11"/>
      <c r="I33" s="64"/>
      <c r="J33" s="50"/>
      <c r="K33" s="51">
        <v>42441</v>
      </c>
      <c r="L33" s="353">
        <v>66</v>
      </c>
      <c r="M33" s="354">
        <v>0.7705</v>
      </c>
      <c r="N33" s="108">
        <v>66</v>
      </c>
      <c r="O33" s="109">
        <v>0.7224</v>
      </c>
    </row>
    <row r="34" spans="1:15" ht="12.75">
      <c r="A34" s="10"/>
      <c r="B34" s="10"/>
      <c r="C34" s="264"/>
      <c r="D34" s="238"/>
      <c r="E34" s="301"/>
      <c r="F34" s="328"/>
      <c r="G34" s="10"/>
      <c r="H34" s="11"/>
      <c r="I34" s="64"/>
      <c r="J34" s="50"/>
      <c r="K34" s="51">
        <v>42441</v>
      </c>
      <c r="L34" s="353">
        <v>67</v>
      </c>
      <c r="M34" s="354">
        <v>0.7634</v>
      </c>
      <c r="N34" s="108">
        <v>67</v>
      </c>
      <c r="O34" s="109">
        <v>0.7106</v>
      </c>
    </row>
    <row r="35" spans="1:15" ht="12.75">
      <c r="A35" s="10"/>
      <c r="B35" s="10"/>
      <c r="C35" s="264"/>
      <c r="D35" s="232"/>
      <c r="E35" s="233"/>
      <c r="F35" s="232"/>
      <c r="G35" s="10"/>
      <c r="H35" s="11"/>
      <c r="I35" s="64"/>
      <c r="J35" s="50"/>
      <c r="K35" s="51">
        <v>42441</v>
      </c>
      <c r="L35" s="353">
        <v>68</v>
      </c>
      <c r="M35" s="354">
        <v>0.7563</v>
      </c>
      <c r="N35" s="108">
        <v>68</v>
      </c>
      <c r="O35" s="109">
        <v>0.6988</v>
      </c>
    </row>
    <row r="36" spans="1:15" ht="12.75">
      <c r="A36" s="10"/>
      <c r="B36" s="10"/>
      <c r="C36" s="264"/>
      <c r="D36" s="232"/>
      <c r="E36" s="233"/>
      <c r="F36" s="234"/>
      <c r="G36" s="10"/>
      <c r="H36" s="11"/>
      <c r="I36" s="64"/>
      <c r="J36" s="50"/>
      <c r="K36" s="51">
        <v>42441</v>
      </c>
      <c r="L36" s="353">
        <v>69</v>
      </c>
      <c r="M36" s="354">
        <v>0.7492</v>
      </c>
      <c r="N36" s="108">
        <v>69</v>
      </c>
      <c r="O36" s="109">
        <v>0.687</v>
      </c>
    </row>
    <row r="37" spans="1:15" ht="12.75">
      <c r="A37" s="10"/>
      <c r="B37" s="10"/>
      <c r="C37" s="264"/>
      <c r="D37" s="345"/>
      <c r="E37" s="346"/>
      <c r="F37" s="347"/>
      <c r="G37" s="10"/>
      <c r="H37" s="11"/>
      <c r="I37" s="64"/>
      <c r="J37" s="50"/>
      <c r="K37" s="51">
        <v>42441</v>
      </c>
      <c r="L37" s="351">
        <v>70</v>
      </c>
      <c r="M37" s="352">
        <v>0.742</v>
      </c>
      <c r="N37" s="121">
        <v>70</v>
      </c>
      <c r="O37" s="122">
        <v>0.6752</v>
      </c>
    </row>
    <row r="38" spans="1:15" ht="12.75">
      <c r="A38" s="10"/>
      <c r="B38" s="10"/>
      <c r="C38" s="264"/>
      <c r="D38" s="232"/>
      <c r="E38" s="233"/>
      <c r="F38" s="232"/>
      <c r="G38" s="10"/>
      <c r="H38" s="11"/>
      <c r="I38" s="64"/>
      <c r="J38" s="50"/>
      <c r="K38" s="51">
        <v>42441</v>
      </c>
      <c r="L38" s="353">
        <v>71</v>
      </c>
      <c r="M38" s="354">
        <v>0.7321</v>
      </c>
      <c r="N38" s="108">
        <v>71</v>
      </c>
      <c r="O38" s="109">
        <v>0.6612</v>
      </c>
    </row>
    <row r="39" spans="1:15" ht="12.75">
      <c r="A39" s="10"/>
      <c r="B39" s="10"/>
      <c r="C39" s="15"/>
      <c r="D39" s="232"/>
      <c r="E39" s="233"/>
      <c r="F39" s="232"/>
      <c r="G39" s="10"/>
      <c r="H39" s="11"/>
      <c r="I39" s="64"/>
      <c r="J39" s="50"/>
      <c r="K39" s="51">
        <v>42441</v>
      </c>
      <c r="L39" s="353">
        <v>72</v>
      </c>
      <c r="M39" s="354">
        <v>0.7222</v>
      </c>
      <c r="N39" s="108">
        <v>72</v>
      </c>
      <c r="O39" s="109">
        <v>0.6472</v>
      </c>
    </row>
    <row r="40" spans="1:15" ht="12.75">
      <c r="A40" s="10"/>
      <c r="B40" s="10"/>
      <c r="C40" s="59"/>
      <c r="D40" s="232"/>
      <c r="E40" s="233"/>
      <c r="F40" s="232"/>
      <c r="G40" s="10"/>
      <c r="H40" s="11"/>
      <c r="I40" s="64"/>
      <c r="J40" s="50"/>
      <c r="K40" s="51">
        <v>42441</v>
      </c>
      <c r="L40" s="353">
        <v>73</v>
      </c>
      <c r="M40" s="354">
        <v>0.7122999999999999</v>
      </c>
      <c r="N40" s="108">
        <v>73</v>
      </c>
      <c r="O40" s="109">
        <v>0.6333</v>
      </c>
    </row>
    <row r="41" spans="1:15" ht="12.75">
      <c r="A41" s="10"/>
      <c r="B41" s="10"/>
      <c r="C41" s="59"/>
      <c r="D41" s="342"/>
      <c r="E41" s="343"/>
      <c r="F41" s="344"/>
      <c r="G41" s="10"/>
      <c r="H41" s="11"/>
      <c r="I41" s="64"/>
      <c r="J41" s="50"/>
      <c r="K41" s="51">
        <v>42441</v>
      </c>
      <c r="L41" s="353">
        <v>74</v>
      </c>
      <c r="M41" s="354">
        <v>0.7023999999999999</v>
      </c>
      <c r="N41" s="108">
        <v>74</v>
      </c>
      <c r="O41" s="109">
        <v>0.6193</v>
      </c>
    </row>
    <row r="42" spans="1:15" ht="12.75">
      <c r="A42" s="10"/>
      <c r="B42" s="10"/>
      <c r="C42" s="15"/>
      <c r="D42" s="232"/>
      <c r="E42" s="233"/>
      <c r="F42" s="232"/>
      <c r="G42" s="10"/>
      <c r="H42" s="11"/>
      <c r="I42" s="64"/>
      <c r="J42" s="50"/>
      <c r="K42" s="51">
        <v>42441</v>
      </c>
      <c r="L42" s="351">
        <v>75</v>
      </c>
      <c r="M42" s="352">
        <v>0.6924</v>
      </c>
      <c r="N42" s="121">
        <v>75</v>
      </c>
      <c r="O42" s="122">
        <v>0.6053</v>
      </c>
    </row>
    <row r="43" spans="1:15" ht="12.75">
      <c r="A43" s="10"/>
      <c r="B43" s="10"/>
      <c r="C43" s="59"/>
      <c r="D43" s="342"/>
      <c r="E43" s="343"/>
      <c r="F43" s="342"/>
      <c r="G43" s="10"/>
      <c r="H43" s="11"/>
      <c r="I43" s="64"/>
      <c r="J43" s="50"/>
      <c r="K43" s="51">
        <v>42441</v>
      </c>
      <c r="L43" s="353">
        <v>76</v>
      </c>
      <c r="M43" s="354">
        <v>0.6795</v>
      </c>
      <c r="N43" s="108">
        <v>76</v>
      </c>
      <c r="O43" s="109">
        <v>0.5886</v>
      </c>
    </row>
    <row r="44" spans="1:15" ht="12.75">
      <c r="A44" s="10"/>
      <c r="B44" s="10"/>
      <c r="C44" s="59"/>
      <c r="D44" s="232"/>
      <c r="E44" s="233"/>
      <c r="F44" s="234"/>
      <c r="G44" s="10"/>
      <c r="H44" s="11"/>
      <c r="I44" s="64"/>
      <c r="J44" s="50"/>
      <c r="K44" s="51">
        <v>42441</v>
      </c>
      <c r="L44" s="353">
        <v>77</v>
      </c>
      <c r="M44" s="354">
        <v>0.6666</v>
      </c>
      <c r="N44" s="108">
        <v>77</v>
      </c>
      <c r="O44" s="109">
        <v>0.572</v>
      </c>
    </row>
    <row r="45" spans="1:15" ht="12.75">
      <c r="A45" s="10"/>
      <c r="B45" s="10"/>
      <c r="C45" s="15"/>
      <c r="D45" s="232"/>
      <c r="E45" s="233"/>
      <c r="F45" s="232"/>
      <c r="G45" s="10"/>
      <c r="H45" s="11"/>
      <c r="I45" s="64"/>
      <c r="J45" s="50"/>
      <c r="K45" s="51">
        <v>42441</v>
      </c>
      <c r="L45" s="353">
        <v>78</v>
      </c>
      <c r="M45" s="354">
        <v>0.6537</v>
      </c>
      <c r="N45" s="108">
        <v>78</v>
      </c>
      <c r="O45" s="109">
        <v>0.5553</v>
      </c>
    </row>
    <row r="46" spans="1:15" ht="12.75">
      <c r="A46" s="10"/>
      <c r="B46" s="10"/>
      <c r="C46" s="15"/>
      <c r="D46" s="342"/>
      <c r="E46" s="343"/>
      <c r="F46" s="345"/>
      <c r="G46" s="10"/>
      <c r="H46" s="11"/>
      <c r="I46" s="64"/>
      <c r="J46" s="50"/>
      <c r="K46" s="51">
        <v>42441</v>
      </c>
      <c r="L46" s="353">
        <v>79</v>
      </c>
      <c r="M46" s="354">
        <v>0.6409</v>
      </c>
      <c r="N46" s="108">
        <v>79</v>
      </c>
      <c r="O46" s="109">
        <v>0.5387</v>
      </c>
    </row>
    <row r="47" spans="1:15" ht="12.75">
      <c r="A47" s="10"/>
      <c r="B47" s="10"/>
      <c r="C47" s="15"/>
      <c r="D47" s="232"/>
      <c r="E47" s="233"/>
      <c r="F47" s="232"/>
      <c r="G47" s="10"/>
      <c r="H47" s="11"/>
      <c r="I47" s="64"/>
      <c r="J47" s="50"/>
      <c r="K47" s="51">
        <v>42441</v>
      </c>
      <c r="L47" s="351">
        <v>80</v>
      </c>
      <c r="M47" s="352">
        <v>0.6281</v>
      </c>
      <c r="N47" s="121">
        <v>80</v>
      </c>
      <c r="O47" s="122">
        <v>0.522</v>
      </c>
    </row>
    <row r="48" spans="1:15" ht="12.75">
      <c r="A48" s="10"/>
      <c r="B48" s="10"/>
      <c r="C48" s="15"/>
      <c r="D48" s="232"/>
      <c r="E48" s="233"/>
      <c r="F48" s="234"/>
      <c r="G48" s="10"/>
      <c r="H48" s="11"/>
      <c r="I48" s="64"/>
      <c r="J48" s="50"/>
      <c r="K48" s="51">
        <v>42441</v>
      </c>
      <c r="L48" s="353">
        <v>81</v>
      </c>
      <c r="M48" s="354">
        <v>0.612</v>
      </c>
      <c r="N48" s="108">
        <v>81</v>
      </c>
      <c r="O48" s="109">
        <v>0.5022</v>
      </c>
    </row>
    <row r="49" spans="1:15" ht="12.75">
      <c r="A49" s="10"/>
      <c r="B49" s="10"/>
      <c r="C49" s="15"/>
      <c r="D49" s="238"/>
      <c r="E49" s="301"/>
      <c r="F49" s="238"/>
      <c r="G49" s="10"/>
      <c r="H49" s="11"/>
      <c r="I49" s="64"/>
      <c r="J49" s="50"/>
      <c r="K49" s="51">
        <v>42441</v>
      </c>
      <c r="L49" s="353">
        <v>82</v>
      </c>
      <c r="M49" s="354">
        <v>0.5959</v>
      </c>
      <c r="N49" s="108">
        <v>82</v>
      </c>
      <c r="O49" s="109">
        <v>0.4823</v>
      </c>
    </row>
    <row r="50" spans="1:15" ht="12.75">
      <c r="A50" s="10"/>
      <c r="B50" s="10"/>
      <c r="C50" s="15"/>
      <c r="D50" s="232"/>
      <c r="E50" s="233"/>
      <c r="F50" s="234"/>
      <c r="G50" s="10"/>
      <c r="H50" s="11"/>
      <c r="I50" s="64"/>
      <c r="J50" s="50"/>
      <c r="K50" s="51">
        <v>42441</v>
      </c>
      <c r="L50" s="353">
        <v>83</v>
      </c>
      <c r="M50" s="354">
        <v>0.5798</v>
      </c>
      <c r="N50" s="108">
        <v>83</v>
      </c>
      <c r="O50" s="109">
        <v>0.4625</v>
      </c>
    </row>
    <row r="51" spans="1:15" ht="12.75">
      <c r="A51" s="10"/>
      <c r="B51" s="10"/>
      <c r="C51" s="15"/>
      <c r="D51" s="232"/>
      <c r="E51" s="233"/>
      <c r="F51" s="243"/>
      <c r="G51" s="10"/>
      <c r="H51" s="11"/>
      <c r="I51" s="64"/>
      <c r="J51" s="50"/>
      <c r="K51" s="51">
        <v>42441</v>
      </c>
      <c r="L51" s="353">
        <v>84</v>
      </c>
      <c r="M51" s="354">
        <v>0.5638</v>
      </c>
      <c r="N51" s="108">
        <v>84</v>
      </c>
      <c r="O51" s="109">
        <v>0.4426</v>
      </c>
    </row>
    <row r="52" spans="1:15" ht="12.75">
      <c r="A52" s="10"/>
      <c r="B52" s="10"/>
      <c r="C52" s="15"/>
      <c r="D52" s="232"/>
      <c r="E52" s="233"/>
      <c r="F52" s="234"/>
      <c r="G52" s="10"/>
      <c r="H52" s="11"/>
      <c r="I52" s="64"/>
      <c r="J52" s="50"/>
      <c r="K52" s="51">
        <v>42441</v>
      </c>
      <c r="L52" s="351">
        <v>85</v>
      </c>
      <c r="M52" s="352">
        <v>0.5478</v>
      </c>
      <c r="N52" s="121">
        <v>85</v>
      </c>
      <c r="O52" s="122">
        <v>0.4228</v>
      </c>
    </row>
    <row r="53" spans="1:15" ht="12.75">
      <c r="A53" s="10"/>
      <c r="B53" s="10"/>
      <c r="C53" s="15"/>
      <c r="D53" s="232"/>
      <c r="E53" s="233"/>
      <c r="F53" s="232"/>
      <c r="G53" s="10"/>
      <c r="H53" s="11"/>
      <c r="I53" s="64"/>
      <c r="J53" s="50"/>
      <c r="K53" s="51">
        <v>42441</v>
      </c>
      <c r="L53" s="353">
        <v>86</v>
      </c>
      <c r="M53" s="354">
        <v>0.5282</v>
      </c>
      <c r="N53" s="108">
        <v>86</v>
      </c>
      <c r="O53" s="109">
        <v>0.3993</v>
      </c>
    </row>
    <row r="54" spans="1:15" ht="12.75">
      <c r="A54" s="10"/>
      <c r="B54" s="10"/>
      <c r="C54" s="15"/>
      <c r="D54" s="238"/>
      <c r="E54" s="233"/>
      <c r="F54" s="234"/>
      <c r="G54" s="10"/>
      <c r="H54" s="11"/>
      <c r="I54" s="64"/>
      <c r="J54" s="50"/>
      <c r="K54" s="51">
        <v>42441</v>
      </c>
      <c r="L54" s="353">
        <v>87</v>
      </c>
      <c r="M54" s="354">
        <v>0.5086</v>
      </c>
      <c r="N54" s="108">
        <v>87</v>
      </c>
      <c r="O54" s="109">
        <v>0.3758</v>
      </c>
    </row>
    <row r="55" spans="1:15" ht="12.75">
      <c r="A55" s="10"/>
      <c r="B55" s="10"/>
      <c r="C55" s="15"/>
      <c r="D55" s="342"/>
      <c r="E55" s="343"/>
      <c r="F55" s="344"/>
      <c r="G55" s="10"/>
      <c r="H55" s="11"/>
      <c r="I55" s="64"/>
      <c r="J55" s="50"/>
      <c r="K55" s="51">
        <v>42441</v>
      </c>
      <c r="L55" s="353">
        <v>88</v>
      </c>
      <c r="M55" s="354">
        <v>0.48900000000000005</v>
      </c>
      <c r="N55" s="108">
        <v>88</v>
      </c>
      <c r="O55" s="109">
        <v>0.3522</v>
      </c>
    </row>
    <row r="56" spans="1:15" ht="12.75">
      <c r="A56" s="10"/>
      <c r="B56" s="10"/>
      <c r="C56" s="15"/>
      <c r="D56" s="232"/>
      <c r="E56" s="233"/>
      <c r="F56" s="232"/>
      <c r="G56" s="10"/>
      <c r="H56" s="11"/>
      <c r="I56" s="64"/>
      <c r="J56" s="50"/>
      <c r="K56" s="51">
        <v>42441</v>
      </c>
      <c r="L56" s="353">
        <v>89</v>
      </c>
      <c r="M56" s="354">
        <v>0.46940000000000004</v>
      </c>
      <c r="N56" s="108">
        <v>89</v>
      </c>
      <c r="O56" s="109">
        <v>0.3287</v>
      </c>
    </row>
    <row r="57" spans="1:15" ht="12.75">
      <c r="A57" s="10"/>
      <c r="B57" s="10"/>
      <c r="C57" s="15"/>
      <c r="D57" s="155"/>
      <c r="E57" s="156"/>
      <c r="F57" s="155"/>
      <c r="G57" s="10"/>
      <c r="H57" s="11"/>
      <c r="I57" s="64"/>
      <c r="J57" s="50"/>
      <c r="K57" s="51">
        <v>42441</v>
      </c>
      <c r="L57" s="351">
        <v>90</v>
      </c>
      <c r="M57" s="352">
        <v>0.44980000000000003</v>
      </c>
      <c r="N57" s="121">
        <v>90</v>
      </c>
      <c r="O57" s="122">
        <v>0.3052</v>
      </c>
    </row>
    <row r="58" spans="1:15" ht="12.75">
      <c r="A58" s="10"/>
      <c r="B58" s="10"/>
      <c r="C58" s="15"/>
      <c r="D58" s="54"/>
      <c r="E58" s="54"/>
      <c r="F58" s="54"/>
      <c r="G58" s="10"/>
      <c r="H58" s="11"/>
      <c r="I58" s="64"/>
      <c r="J58" s="50"/>
      <c r="K58" s="51">
        <v>42441</v>
      </c>
      <c r="L58" s="353">
        <v>91</v>
      </c>
      <c r="M58" s="354">
        <v>0.4262</v>
      </c>
      <c r="N58" s="157">
        <v>91</v>
      </c>
      <c r="O58" s="158">
        <v>0.2952</v>
      </c>
    </row>
    <row r="59" spans="1:15" ht="12.75">
      <c r="A59" s="10"/>
      <c r="B59" s="10"/>
      <c r="C59" s="15"/>
      <c r="D59" s="54"/>
      <c r="E59" s="54"/>
      <c r="F59" s="54"/>
      <c r="G59" s="10"/>
      <c r="H59" s="11"/>
      <c r="I59" s="64"/>
      <c r="J59" s="50"/>
      <c r="K59" s="51">
        <v>42441</v>
      </c>
      <c r="L59" s="353">
        <v>92</v>
      </c>
      <c r="M59" s="354">
        <v>0.4026</v>
      </c>
      <c r="N59" s="157">
        <v>92</v>
      </c>
      <c r="O59" s="158">
        <v>0.2852</v>
      </c>
    </row>
    <row r="60" spans="1:15" ht="12.75">
      <c r="A60" s="13"/>
      <c r="B60" s="13"/>
      <c r="C60" s="18"/>
      <c r="D60" s="65"/>
      <c r="E60" s="65"/>
      <c r="F60" s="65"/>
      <c r="G60" s="13"/>
      <c r="H60" s="14"/>
      <c r="I60" s="64"/>
      <c r="J60" s="66"/>
      <c r="K60" s="51">
        <v>42441</v>
      </c>
      <c r="L60" s="353">
        <v>93</v>
      </c>
      <c r="M60" s="354">
        <v>0.379</v>
      </c>
      <c r="N60" s="157">
        <v>93</v>
      </c>
      <c r="O60" s="158">
        <v>0.2752</v>
      </c>
    </row>
    <row r="61" spans="1:15" ht="12.75">
      <c r="A61" s="10"/>
      <c r="B61" s="10"/>
      <c r="C61" s="15"/>
      <c r="D61" s="54"/>
      <c r="E61" s="54"/>
      <c r="F61" s="54"/>
      <c r="G61" s="10"/>
      <c r="H61" s="11"/>
      <c r="I61" s="64"/>
      <c r="J61" s="50"/>
      <c r="K61" s="51">
        <v>42441</v>
      </c>
      <c r="L61" s="353">
        <v>94</v>
      </c>
      <c r="M61" s="354">
        <v>0.3554</v>
      </c>
      <c r="N61" s="157">
        <v>94</v>
      </c>
      <c r="O61" s="158">
        <v>0.2651</v>
      </c>
    </row>
    <row r="62" spans="1:15" ht="12.75">
      <c r="A62" s="4" t="s">
        <v>64</v>
      </c>
      <c r="B62" s="12"/>
      <c r="C62" s="8"/>
      <c r="D62" s="39"/>
      <c r="E62" s="39"/>
      <c r="F62" s="39"/>
      <c r="G62" s="8"/>
      <c r="H62" s="12" t="s">
        <v>19</v>
      </c>
      <c r="I62" s="41"/>
      <c r="J62" s="42"/>
      <c r="K62" s="39"/>
      <c r="L62" s="351">
        <v>95</v>
      </c>
      <c r="M62" s="352">
        <v>0.3318</v>
      </c>
      <c r="N62" s="119">
        <v>95</v>
      </c>
      <c r="O62" s="350">
        <v>0.2554</v>
      </c>
    </row>
    <row r="63" spans="1:15" ht="12.75">
      <c r="A63" s="7" t="s">
        <v>534</v>
      </c>
      <c r="B63" s="12"/>
      <c r="C63" s="459"/>
      <c r="D63" s="39"/>
      <c r="E63" s="39"/>
      <c r="F63" s="39"/>
      <c r="G63" s="8"/>
      <c r="H63" s="12" t="s">
        <v>10</v>
      </c>
      <c r="I63" s="41"/>
      <c r="J63" s="42"/>
      <c r="K63" s="39"/>
      <c r="L63" s="353">
        <v>96</v>
      </c>
      <c r="M63" s="354">
        <v>0.31379999999999997</v>
      </c>
      <c r="N63" s="157">
        <v>96</v>
      </c>
      <c r="O63" s="158">
        <v>0.24450000000000002</v>
      </c>
    </row>
    <row r="64" spans="1:15" ht="12.75">
      <c r="A64" s="9" t="s">
        <v>193</v>
      </c>
      <c r="B64" s="1"/>
      <c r="C64" s="3"/>
      <c r="D64" s="43"/>
      <c r="E64" s="43"/>
      <c r="F64" s="43"/>
      <c r="G64" s="3"/>
      <c r="H64" s="1"/>
      <c r="I64" s="44"/>
      <c r="J64" s="45"/>
      <c r="K64" s="39"/>
      <c r="L64" s="353">
        <v>97</v>
      </c>
      <c r="M64" s="354">
        <v>0.29579999999999995</v>
      </c>
      <c r="N64" s="157">
        <v>97</v>
      </c>
      <c r="O64" s="158">
        <v>0.23360000000000003</v>
      </c>
    </row>
    <row r="65" spans="1:15" ht="18">
      <c r="A65" s="466" t="s">
        <v>20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353">
        <v>98</v>
      </c>
      <c r="M65" s="354">
        <v>0.27779999999999994</v>
      </c>
      <c r="N65" s="157">
        <v>98</v>
      </c>
      <c r="O65" s="158">
        <v>0.22270000000000004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353">
        <v>99</v>
      </c>
      <c r="M66" s="354">
        <v>0.2597999999999999</v>
      </c>
      <c r="N66" s="157">
        <v>99</v>
      </c>
      <c r="O66" s="158">
        <v>0.2117</v>
      </c>
    </row>
    <row r="67" spans="1:15" ht="12.75">
      <c r="A67" s="10"/>
      <c r="B67" s="10"/>
      <c r="C67" s="309">
        <v>0.11180555555555556</v>
      </c>
      <c r="D67" s="428" t="s">
        <v>632</v>
      </c>
      <c r="E67" s="429">
        <v>27951</v>
      </c>
      <c r="F67" s="428" t="s">
        <v>633</v>
      </c>
      <c r="G67" s="10">
        <f>TRUNC((K67-E67)/365.25)</f>
        <v>39</v>
      </c>
      <c r="H67" s="11" t="s">
        <v>715</v>
      </c>
      <c r="I67" s="64" t="str">
        <f>zpet_konv(CEILING((konverze(H67))*(VLOOKUP(G67,$N$1:$O$67,2,0)),0.01))</f>
        <v>2:32.88</v>
      </c>
      <c r="J67" s="50"/>
      <c r="K67" s="51">
        <v>42441</v>
      </c>
      <c r="L67" s="351">
        <v>100</v>
      </c>
      <c r="M67" s="352">
        <v>0.2417</v>
      </c>
      <c r="N67" s="119">
        <v>100</v>
      </c>
      <c r="O67" s="350">
        <v>0.2007</v>
      </c>
    </row>
    <row r="68" spans="1:11" ht="12.75">
      <c r="A68" s="10"/>
      <c r="B68" s="10"/>
      <c r="C68" s="463">
        <v>0.1388888888888889</v>
      </c>
      <c r="D68" s="183" t="s">
        <v>91</v>
      </c>
      <c r="E68" s="184" t="s">
        <v>232</v>
      </c>
      <c r="F68" s="183" t="s">
        <v>92</v>
      </c>
      <c r="G68" s="10">
        <f>TRUNC((K68-E68)/365.25)</f>
        <v>59</v>
      </c>
      <c r="H68" s="11" t="s">
        <v>718</v>
      </c>
      <c r="I68" s="64" t="str">
        <f>zpet_konv(CEILING((konverze(H68))*(VLOOKUP(G68,$N$1:$O$67,2,0)),0.01))</f>
        <v>2:45.79</v>
      </c>
      <c r="J68" s="50"/>
      <c r="K68" s="51">
        <v>42441</v>
      </c>
    </row>
    <row r="69" spans="1:11" ht="12.75">
      <c r="A69" s="10"/>
      <c r="B69" s="10"/>
      <c r="C69" s="463">
        <v>0.125</v>
      </c>
      <c r="D69" s="367" t="s">
        <v>653</v>
      </c>
      <c r="E69" s="368">
        <v>25545</v>
      </c>
      <c r="F69" s="367" t="s">
        <v>287</v>
      </c>
      <c r="G69" s="10">
        <f>TRUNC((K69-E69)/365.25)</f>
        <v>46</v>
      </c>
      <c r="H69" s="11" t="s">
        <v>716</v>
      </c>
      <c r="I69" s="64" t="str">
        <f>zpet_konv(CEILING((konverze(H69))*(VLOOKUP(G69,$N$1:$O$67,2,0)),0.01))</f>
        <v>2:46.74</v>
      </c>
      <c r="J69" s="50"/>
      <c r="K69" s="51">
        <v>42441</v>
      </c>
    </row>
    <row r="70" spans="1:11" ht="12.75">
      <c r="A70" s="10"/>
      <c r="B70" s="10"/>
      <c r="C70" s="462">
        <v>0.1388888888888889</v>
      </c>
      <c r="D70" s="367" t="s">
        <v>432</v>
      </c>
      <c r="E70" s="368">
        <v>22289</v>
      </c>
      <c r="F70" s="367" t="s">
        <v>634</v>
      </c>
      <c r="G70" s="10">
        <f>TRUNC((K70-E70)/365.25)</f>
        <v>55</v>
      </c>
      <c r="H70" s="11" t="s">
        <v>717</v>
      </c>
      <c r="I70" s="64" t="str">
        <f>zpet_konv(CEILING((konverze(H70))*(VLOOKUP(G70,$N$1:$O$67,2,0)),0.01))</f>
        <v>2:48.25</v>
      </c>
      <c r="J70" s="50"/>
      <c r="K70" s="51">
        <v>42441</v>
      </c>
    </row>
    <row r="71" spans="1:11" ht="12.75">
      <c r="A71" s="10"/>
      <c r="B71" s="10"/>
      <c r="C71" s="309">
        <v>0.15972222222222224</v>
      </c>
      <c r="D71" s="183" t="s">
        <v>258</v>
      </c>
      <c r="E71" s="184" t="s">
        <v>259</v>
      </c>
      <c r="F71" s="183" t="s">
        <v>260</v>
      </c>
      <c r="G71" s="10">
        <f>TRUNC((K71-E71)/365.25)</f>
        <v>67</v>
      </c>
      <c r="H71" s="11" t="s">
        <v>719</v>
      </c>
      <c r="I71" s="64" t="str">
        <f>zpet_konv(CEILING((konverze(H71))*(VLOOKUP(G71,$N$1:$O$67,2,0)),0.01))</f>
        <v>2:57.11</v>
      </c>
      <c r="J71" s="50"/>
      <c r="K71" s="51">
        <v>42441</v>
      </c>
    </row>
    <row r="72" spans="1:11" ht="12.75">
      <c r="A72" s="10"/>
      <c r="B72" s="10"/>
      <c r="C72" s="309"/>
      <c r="D72" s="227"/>
      <c r="E72" s="390"/>
      <c r="F72" s="427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309"/>
      <c r="D73" s="318"/>
      <c r="E73" s="319"/>
      <c r="F73" s="318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309"/>
      <c r="D74" s="318"/>
      <c r="E74" s="319"/>
      <c r="F74" s="318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9"/>
      <c r="D75" s="227"/>
      <c r="E75" s="390"/>
      <c r="F75" s="427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9"/>
      <c r="D76" s="326"/>
      <c r="E76" s="327"/>
      <c r="F76" s="339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309"/>
      <c r="D77" s="321"/>
      <c r="E77" s="329"/>
      <c r="F77" s="321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309"/>
      <c r="D78" s="318"/>
      <c r="E78" s="319"/>
      <c r="F78" s="318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309"/>
      <c r="D79" s="318"/>
      <c r="E79" s="319"/>
      <c r="F79" s="318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309"/>
      <c r="D80" s="318"/>
      <c r="E80" s="319"/>
      <c r="F80" s="32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309"/>
      <c r="D81" s="318"/>
      <c r="E81" s="319"/>
      <c r="F81" s="318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309"/>
      <c r="D82" s="230"/>
      <c r="E82" s="231"/>
      <c r="F82" s="246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309"/>
      <c r="D83" s="230"/>
      <c r="E83" s="231"/>
      <c r="F83" s="284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309"/>
      <c r="D84" s="318"/>
      <c r="E84" s="319"/>
      <c r="F84" s="32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309"/>
      <c r="D85" s="318"/>
      <c r="E85" s="319"/>
      <c r="F85" s="318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362"/>
      <c r="E86" s="363"/>
      <c r="F86" s="364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318"/>
      <c r="E87" s="319"/>
      <c r="F87" s="320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230"/>
      <c r="E88" s="231"/>
      <c r="F88" s="230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  <row r="122" ht="12.75">
      <c r="K122" s="51"/>
    </row>
  </sheetData>
  <sheetProtection/>
  <mergeCells count="2">
    <mergeCell ref="A4:J4"/>
    <mergeCell ref="A65:J65"/>
  </mergeCells>
  <printOptions/>
  <pageMargins left="0.31" right="0.32" top="0.53" bottom="0.52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O122"/>
  <sheetViews>
    <sheetView zoomScalePageLayoutView="0" workbookViewId="0" topLeftCell="A61">
      <selection activeCell="D70" sqref="D70:F70"/>
    </sheetView>
  </sheetViews>
  <sheetFormatPr defaultColWidth="9.00390625" defaultRowHeight="12.75"/>
  <cols>
    <col min="1" max="1" width="4.75390625" style="40" customWidth="1"/>
    <col min="2" max="2" width="4.375" style="40" customWidth="1"/>
    <col min="3" max="3" width="8.625" style="40" bestFit="1" customWidth="1"/>
    <col min="4" max="4" width="19.625" style="40" bestFit="1" customWidth="1"/>
    <col min="5" max="5" width="10.125" style="40" customWidth="1"/>
    <col min="6" max="6" width="24.25390625" style="40" bestFit="1" customWidth="1"/>
    <col min="7" max="7" width="4.75390625" style="40" customWidth="1"/>
    <col min="8" max="8" width="8.75390625" style="40" customWidth="1"/>
    <col min="9" max="9" width="10.625" style="55" customWidth="1"/>
    <col min="10" max="10" width="3.75390625" style="40" customWidth="1"/>
    <col min="11" max="11" width="10.125" style="40" bestFit="1" customWidth="1"/>
    <col min="12" max="12" width="6.75390625" style="40" bestFit="1" customWidth="1"/>
    <col min="13" max="13" width="6.625" style="40" bestFit="1" customWidth="1"/>
    <col min="14" max="14" width="6.75390625" style="40" bestFit="1" customWidth="1"/>
    <col min="15" max="15" width="6.625" style="40" bestFit="1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22</v>
      </c>
      <c r="I1" s="37"/>
      <c r="J1" s="38"/>
      <c r="K1" s="39"/>
      <c r="L1" s="119" t="s">
        <v>184</v>
      </c>
      <c r="M1" s="120" t="s">
        <v>180</v>
      </c>
      <c r="N1" s="119" t="s">
        <v>184</v>
      </c>
      <c r="O1" s="120" t="s">
        <v>180</v>
      </c>
    </row>
    <row r="2" spans="1:15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121">
        <v>35</v>
      </c>
      <c r="M2" s="122">
        <v>0.9913</v>
      </c>
      <c r="N2" s="121">
        <v>35</v>
      </c>
      <c r="O2" s="122">
        <v>0.9872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108">
        <v>36</v>
      </c>
      <c r="M3" s="109">
        <v>0.9834</v>
      </c>
      <c r="N3" s="108">
        <v>36</v>
      </c>
      <c r="O3" s="109">
        <v>0.9789</v>
      </c>
    </row>
    <row r="4" spans="1:15" ht="18">
      <c r="A4" s="466" t="s">
        <v>23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08">
        <v>37</v>
      </c>
      <c r="M4" s="109">
        <v>0.9755</v>
      </c>
      <c r="N4" s="108">
        <v>37</v>
      </c>
      <c r="O4" s="109">
        <v>0.9706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08">
        <v>38</v>
      </c>
      <c r="M5" s="109">
        <v>0.9677</v>
      </c>
      <c r="N5" s="108">
        <v>38</v>
      </c>
      <c r="O5" s="109">
        <v>0.9623</v>
      </c>
    </row>
    <row r="6" spans="1:15" ht="12.75">
      <c r="A6" s="10"/>
      <c r="B6" s="10"/>
      <c r="C6" s="302"/>
      <c r="D6" s="155" t="s">
        <v>366</v>
      </c>
      <c r="E6" s="156" t="s">
        <v>367</v>
      </c>
      <c r="F6" s="221" t="s">
        <v>70</v>
      </c>
      <c r="G6" s="10">
        <f aca="true" t="shared" si="0" ref="G6:G25">TRUNC((K6-E6)/365.25)</f>
        <v>47</v>
      </c>
      <c r="H6" s="11" t="s">
        <v>737</v>
      </c>
      <c r="I6" s="64" t="str">
        <f>zpet_konv(CEILING((konverze(H6))*(VLOOKUP(G6,$L$1:$M$67,2,0)),0.01))</f>
        <v>3:57.59</v>
      </c>
      <c r="J6" s="50"/>
      <c r="K6" s="51">
        <v>42441</v>
      </c>
      <c r="L6" s="108">
        <v>39</v>
      </c>
      <c r="M6" s="109">
        <v>0.9598</v>
      </c>
      <c r="N6" s="108">
        <v>39</v>
      </c>
      <c r="O6" s="109">
        <v>0.954</v>
      </c>
    </row>
    <row r="7" spans="1:15" ht="12.75">
      <c r="A7" s="10"/>
      <c r="B7" s="10"/>
      <c r="C7" s="253"/>
      <c r="D7" s="424" t="s">
        <v>657</v>
      </c>
      <c r="E7" s="425">
        <v>20124</v>
      </c>
      <c r="F7" s="424" t="s">
        <v>218</v>
      </c>
      <c r="G7" s="10">
        <f t="shared" si="0"/>
        <v>61</v>
      </c>
      <c r="H7" s="11" t="s">
        <v>744</v>
      </c>
      <c r="I7" s="64" t="str">
        <f>zpet_konv(CEILING((konverze(H7))*(VLOOKUP(G7,$L$1:$M$67,2,0)),0.01))</f>
        <v>4:10.28</v>
      </c>
      <c r="J7" s="50"/>
      <c r="K7" s="51">
        <v>42441</v>
      </c>
      <c r="L7" s="121">
        <v>40</v>
      </c>
      <c r="M7" s="122">
        <v>0.9519</v>
      </c>
      <c r="N7" s="121">
        <v>40</v>
      </c>
      <c r="O7" s="122">
        <v>0.9457</v>
      </c>
    </row>
    <row r="8" spans="1:15" ht="12.75">
      <c r="A8" s="10"/>
      <c r="B8" s="10"/>
      <c r="C8" s="302"/>
      <c r="D8" s="391" t="s">
        <v>519</v>
      </c>
      <c r="E8" s="392" t="s">
        <v>520</v>
      </c>
      <c r="F8" s="393" t="s">
        <v>551</v>
      </c>
      <c r="G8" s="10">
        <f t="shared" si="0"/>
        <v>41</v>
      </c>
      <c r="H8" s="11" t="s">
        <v>738</v>
      </c>
      <c r="I8" s="64" t="str">
        <f>zpet_konv(CEILING((konverze(H8))*(VLOOKUP(G8,$L$1:$M$67,2,0)),0.01))</f>
        <v>4:10.38</v>
      </c>
      <c r="J8" s="50"/>
      <c r="K8" s="51">
        <v>42441</v>
      </c>
      <c r="L8" s="108">
        <v>41</v>
      </c>
      <c r="M8" s="109">
        <v>0.944</v>
      </c>
      <c r="N8" s="108">
        <v>41</v>
      </c>
      <c r="O8" s="109">
        <v>0.9374</v>
      </c>
    </row>
    <row r="9" spans="1:15" ht="12.75">
      <c r="A9" s="10"/>
      <c r="B9" s="10"/>
      <c r="C9" s="302"/>
      <c r="D9" s="155" t="s">
        <v>460</v>
      </c>
      <c r="E9" s="156">
        <v>19495</v>
      </c>
      <c r="F9" s="155" t="s">
        <v>93</v>
      </c>
      <c r="G9" s="10">
        <f t="shared" si="0"/>
        <v>62</v>
      </c>
      <c r="H9" s="11" t="s">
        <v>747</v>
      </c>
      <c r="I9" s="64" t="str">
        <f>zpet_konv(CEILING((konverze(H9))*(VLOOKUP(G9,$L$1:$M$67,2,0)),0.01))</f>
        <v>4:17.40</v>
      </c>
      <c r="J9" s="50"/>
      <c r="K9" s="51">
        <v>42441</v>
      </c>
      <c r="L9" s="108">
        <v>42</v>
      </c>
      <c r="M9" s="109">
        <v>0.9361</v>
      </c>
      <c r="N9" s="108">
        <v>42</v>
      </c>
      <c r="O9" s="109">
        <v>0.9291</v>
      </c>
    </row>
    <row r="10" spans="1:15" ht="12.75">
      <c r="A10" s="10"/>
      <c r="B10" s="10"/>
      <c r="C10" s="253"/>
      <c r="D10" s="155" t="s">
        <v>120</v>
      </c>
      <c r="E10" s="156">
        <v>22282</v>
      </c>
      <c r="F10" s="221" t="s">
        <v>191</v>
      </c>
      <c r="G10" s="10">
        <f t="shared" si="0"/>
        <v>55</v>
      </c>
      <c r="H10" s="11" t="s">
        <v>742</v>
      </c>
      <c r="I10" s="64" t="str">
        <f>zpet_konv(CEILING((konverze(H10))*(VLOOKUP(G10,$L$1:$M$67,2,0)),0.01))</f>
        <v>4:22.72</v>
      </c>
      <c r="J10" s="50"/>
      <c r="K10" s="51">
        <v>42441</v>
      </c>
      <c r="L10" s="108">
        <v>43</v>
      </c>
      <c r="M10" s="109">
        <v>0.9283</v>
      </c>
      <c r="N10" s="108">
        <v>43</v>
      </c>
      <c r="O10" s="109">
        <v>0.9208</v>
      </c>
    </row>
    <row r="11" spans="1:15" ht="12.75">
      <c r="A11" s="10"/>
      <c r="B11" s="10"/>
      <c r="C11" s="253"/>
      <c r="D11" s="424" t="s">
        <v>640</v>
      </c>
      <c r="E11" s="425" t="s">
        <v>641</v>
      </c>
      <c r="F11" s="424" t="s">
        <v>218</v>
      </c>
      <c r="G11" s="10">
        <f t="shared" si="0"/>
        <v>75</v>
      </c>
      <c r="H11" s="11" t="s">
        <v>732</v>
      </c>
      <c r="I11" s="64" t="str">
        <f>zpet_konv(CEILING((konverze(H11))*(VLOOKUP(G11,$L$1:$M$67,2,0)),0.01))</f>
        <v>4:22.76</v>
      </c>
      <c r="J11" s="50"/>
      <c r="K11" s="51">
        <v>42441</v>
      </c>
      <c r="L11" s="108">
        <v>44</v>
      </c>
      <c r="M11" s="109">
        <v>0.9204</v>
      </c>
      <c r="N11" s="108">
        <v>44</v>
      </c>
      <c r="O11" s="109">
        <v>0.9125</v>
      </c>
    </row>
    <row r="12" spans="1:15" ht="12.75">
      <c r="A12" s="10"/>
      <c r="B12" s="10"/>
      <c r="C12" s="302"/>
      <c r="D12" s="422" t="s">
        <v>501</v>
      </c>
      <c r="E12" s="423">
        <v>22841</v>
      </c>
      <c r="F12" s="422" t="s">
        <v>502</v>
      </c>
      <c r="G12" s="10">
        <f t="shared" si="0"/>
        <v>53</v>
      </c>
      <c r="H12" s="11" t="s">
        <v>745</v>
      </c>
      <c r="I12" s="64" t="str">
        <f>zpet_konv(CEILING((konverze(H12))*(VLOOKUP(G12,$L$1:$M$67,2,0)),0.01))</f>
        <v>4:27.61</v>
      </c>
      <c r="J12" s="50"/>
      <c r="K12" s="51">
        <v>42441</v>
      </c>
      <c r="L12" s="121">
        <v>45</v>
      </c>
      <c r="M12" s="122">
        <v>0.9125</v>
      </c>
      <c r="N12" s="121">
        <v>45</v>
      </c>
      <c r="O12" s="122">
        <v>0.9042</v>
      </c>
    </row>
    <row r="13" spans="1:15" ht="12.75">
      <c r="A13" s="10"/>
      <c r="B13" s="10"/>
      <c r="C13" s="302"/>
      <c r="D13" s="155" t="s">
        <v>348</v>
      </c>
      <c r="E13" s="156">
        <v>18780</v>
      </c>
      <c r="F13" s="221" t="s">
        <v>535</v>
      </c>
      <c r="G13" s="10">
        <f t="shared" si="0"/>
        <v>64</v>
      </c>
      <c r="H13" s="11" t="s">
        <v>748</v>
      </c>
      <c r="I13" s="64" t="str">
        <f>zpet_konv(CEILING((konverze(H13))*(VLOOKUP(G13,$L$1:$M$67,2,0)),0.01))</f>
        <v>4:27.61</v>
      </c>
      <c r="J13" s="50"/>
      <c r="K13" s="51">
        <v>42441</v>
      </c>
      <c r="L13" s="108">
        <v>46</v>
      </c>
      <c r="M13" s="109">
        <v>0.9046</v>
      </c>
      <c r="N13" s="108">
        <v>46</v>
      </c>
      <c r="O13" s="109">
        <v>0.8959</v>
      </c>
    </row>
    <row r="14" spans="1:15" ht="12.75">
      <c r="A14" s="10"/>
      <c r="B14" s="10"/>
      <c r="C14" s="253"/>
      <c r="D14" s="155" t="s">
        <v>471</v>
      </c>
      <c r="E14" s="156" t="s">
        <v>472</v>
      </c>
      <c r="F14" s="221" t="s">
        <v>473</v>
      </c>
      <c r="G14" s="10">
        <f t="shared" si="0"/>
        <v>44</v>
      </c>
      <c r="H14" s="11" t="s">
        <v>741</v>
      </c>
      <c r="I14" s="64" t="str">
        <f>zpet_konv(CEILING((konverze(H14))*(VLOOKUP(G14,$L$1:$M$67,2,0)),0.01))</f>
        <v>4:38.39</v>
      </c>
      <c r="J14" s="50"/>
      <c r="K14" s="51">
        <v>42441</v>
      </c>
      <c r="L14" s="108">
        <v>47</v>
      </c>
      <c r="M14" s="109">
        <v>0.8967</v>
      </c>
      <c r="N14" s="108">
        <v>47</v>
      </c>
      <c r="O14" s="109">
        <v>0.8876</v>
      </c>
    </row>
    <row r="15" spans="1:15" ht="12.75">
      <c r="A15" s="10"/>
      <c r="B15" s="10"/>
      <c r="C15" s="253"/>
      <c r="D15" s="155" t="s">
        <v>474</v>
      </c>
      <c r="E15" s="156">
        <v>28438</v>
      </c>
      <c r="F15" s="155" t="s">
        <v>475</v>
      </c>
      <c r="G15" s="10">
        <f t="shared" si="0"/>
        <v>38</v>
      </c>
      <c r="H15" s="11" t="s">
        <v>739</v>
      </c>
      <c r="I15" s="64" t="str">
        <f>zpet_konv(CEILING((konverze(H15))*(VLOOKUP(G15,$L$1:$M$67,2,0)),0.01))</f>
        <v>4:40.32</v>
      </c>
      <c r="J15" s="50"/>
      <c r="K15" s="51">
        <v>42441</v>
      </c>
      <c r="L15" s="108">
        <v>48</v>
      </c>
      <c r="M15" s="109">
        <v>0.8889</v>
      </c>
      <c r="N15" s="108">
        <v>48</v>
      </c>
      <c r="O15" s="109">
        <v>0.8793</v>
      </c>
    </row>
    <row r="16" spans="1:15" ht="12.75">
      <c r="A16" s="10"/>
      <c r="B16" s="10"/>
      <c r="C16" s="302"/>
      <c r="D16" s="405" t="s">
        <v>572</v>
      </c>
      <c r="E16" s="156">
        <v>27132</v>
      </c>
      <c r="F16" s="221" t="s">
        <v>573</v>
      </c>
      <c r="G16" s="10">
        <f t="shared" si="0"/>
        <v>41</v>
      </c>
      <c r="H16" s="11" t="s">
        <v>740</v>
      </c>
      <c r="I16" s="64" t="str">
        <f>zpet_konv(CEILING((konverze(H16))*(VLOOKUP(G16,$L$1:$M$67,2,0)),0.01))</f>
        <v>4:41.42</v>
      </c>
      <c r="J16" s="50"/>
      <c r="K16" s="51">
        <v>42441</v>
      </c>
      <c r="L16" s="108">
        <v>49</v>
      </c>
      <c r="M16" s="109">
        <v>0.881</v>
      </c>
      <c r="N16" s="108">
        <v>49</v>
      </c>
      <c r="O16" s="109">
        <v>0.871</v>
      </c>
    </row>
    <row r="17" spans="1:15" ht="12.75">
      <c r="A17" s="10"/>
      <c r="B17" s="10"/>
      <c r="C17" s="302"/>
      <c r="D17" s="155" t="s">
        <v>379</v>
      </c>
      <c r="E17" s="156" t="s">
        <v>380</v>
      </c>
      <c r="F17" s="155" t="s">
        <v>381</v>
      </c>
      <c r="G17" s="10">
        <f t="shared" si="0"/>
        <v>65</v>
      </c>
      <c r="H17" s="11" t="s">
        <v>750</v>
      </c>
      <c r="I17" s="64" t="str">
        <f>zpet_konv(CEILING((konverze(H17))*(VLOOKUP(G17,$L$1:$M$67,2,0)),0.01))</f>
        <v>4:43.16</v>
      </c>
      <c r="J17" s="50"/>
      <c r="K17" s="51">
        <v>42441</v>
      </c>
      <c r="L17" s="121">
        <v>50</v>
      </c>
      <c r="M17" s="122">
        <v>0.8731</v>
      </c>
      <c r="N17" s="121">
        <v>50</v>
      </c>
      <c r="O17" s="122">
        <v>0.8627</v>
      </c>
    </row>
    <row r="18" spans="1:15" ht="12.75">
      <c r="A18" s="10"/>
      <c r="B18" s="10"/>
      <c r="C18" s="302"/>
      <c r="D18" s="155" t="s">
        <v>696</v>
      </c>
      <c r="E18" s="156">
        <v>24223</v>
      </c>
      <c r="F18" s="449" t="s">
        <v>637</v>
      </c>
      <c r="G18" s="10">
        <f t="shared" si="0"/>
        <v>49</v>
      </c>
      <c r="H18" s="11" t="s">
        <v>746</v>
      </c>
      <c r="I18" s="64" t="str">
        <f>zpet_konv(CEILING((konverze(H18))*(VLOOKUP(G18,$L$1:$M$67,2,0)),0.01))</f>
        <v>4:47.40</v>
      </c>
      <c r="J18" s="50"/>
      <c r="K18" s="51">
        <v>42441</v>
      </c>
      <c r="L18" s="108">
        <v>51</v>
      </c>
      <c r="M18" s="109">
        <v>0.8652</v>
      </c>
      <c r="N18" s="108">
        <v>51</v>
      </c>
      <c r="O18" s="109">
        <v>0.8544</v>
      </c>
    </row>
    <row r="19" spans="1:15" ht="12.75">
      <c r="A19" s="10"/>
      <c r="B19" s="10"/>
      <c r="C19" s="302"/>
      <c r="D19" s="405" t="s">
        <v>564</v>
      </c>
      <c r="E19" s="156">
        <v>26198</v>
      </c>
      <c r="F19" s="221" t="s">
        <v>565</v>
      </c>
      <c r="G19" s="10">
        <f t="shared" si="0"/>
        <v>44</v>
      </c>
      <c r="H19" s="11" t="s">
        <v>743</v>
      </c>
      <c r="I19" s="64" t="str">
        <f>zpet_konv(CEILING((konverze(H19))*(VLOOKUP(G19,$L$1:$M$67,2,0)),0.01))</f>
        <v>4:51.64</v>
      </c>
      <c r="J19" s="50"/>
      <c r="K19" s="51">
        <v>42441</v>
      </c>
      <c r="L19" s="108">
        <v>52</v>
      </c>
      <c r="M19" s="109">
        <v>0.8573</v>
      </c>
      <c r="N19" s="108">
        <v>52</v>
      </c>
      <c r="O19" s="109">
        <v>0.8461</v>
      </c>
    </row>
    <row r="20" spans="1:15" ht="12.75">
      <c r="A20" s="10"/>
      <c r="B20" s="10"/>
      <c r="C20" s="15"/>
      <c r="D20" s="86" t="s">
        <v>548</v>
      </c>
      <c r="E20" s="156" t="s">
        <v>549</v>
      </c>
      <c r="F20" s="155" t="s">
        <v>550</v>
      </c>
      <c r="G20" s="10">
        <f t="shared" si="0"/>
        <v>75</v>
      </c>
      <c r="H20" s="11" t="s">
        <v>733</v>
      </c>
      <c r="I20" s="64" t="str">
        <f>zpet_konv(CEILING((konverze(H20))*(VLOOKUP(G20,$L$1:$M$67,2,0)),0.01))</f>
        <v>5:00.82</v>
      </c>
      <c r="J20" s="50"/>
      <c r="K20" s="51">
        <v>42441</v>
      </c>
      <c r="L20" s="108">
        <v>53</v>
      </c>
      <c r="M20" s="109">
        <v>0.8495</v>
      </c>
      <c r="N20" s="108">
        <v>53</v>
      </c>
      <c r="O20" s="109">
        <v>0.8378</v>
      </c>
    </row>
    <row r="21" spans="1:15" ht="12.75">
      <c r="A21" s="10"/>
      <c r="B21" s="10"/>
      <c r="C21" s="302"/>
      <c r="D21" s="155" t="s">
        <v>171</v>
      </c>
      <c r="E21" s="156" t="s">
        <v>265</v>
      </c>
      <c r="F21" s="221" t="s">
        <v>266</v>
      </c>
      <c r="G21" s="10">
        <f t="shared" si="0"/>
        <v>72</v>
      </c>
      <c r="H21" s="11" t="s">
        <v>734</v>
      </c>
      <c r="I21" s="64" t="str">
        <f>zpet_konv(CEILING((konverze(H21))*(VLOOKUP(G21,$L$1:$M$67,2,0)),0.01))</f>
        <v>5:33.97</v>
      </c>
      <c r="J21" s="50"/>
      <c r="K21" s="51">
        <v>42441</v>
      </c>
      <c r="L21" s="108">
        <v>54</v>
      </c>
      <c r="M21" s="109">
        <v>0.8416</v>
      </c>
      <c r="N21" s="108">
        <v>54</v>
      </c>
      <c r="O21" s="109">
        <v>0.8295</v>
      </c>
    </row>
    <row r="22" spans="1:15" ht="12.75">
      <c r="A22" s="10"/>
      <c r="B22" s="10"/>
      <c r="C22" s="302"/>
      <c r="D22" s="155" t="s">
        <v>168</v>
      </c>
      <c r="E22" s="156" t="s">
        <v>291</v>
      </c>
      <c r="F22" s="155" t="s">
        <v>292</v>
      </c>
      <c r="G22" s="10">
        <f t="shared" si="0"/>
        <v>88</v>
      </c>
      <c r="H22" s="11" t="s">
        <v>736</v>
      </c>
      <c r="I22" s="64" t="str">
        <f>zpet_konv(CEILING((konverze(H22))*(VLOOKUP(G22,$L$1:$M$67,2,0)),0.01))</f>
        <v>5:50.37</v>
      </c>
      <c r="J22" s="50"/>
      <c r="K22" s="51">
        <v>42441</v>
      </c>
      <c r="L22" s="121">
        <v>55</v>
      </c>
      <c r="M22" s="122">
        <v>0.8337</v>
      </c>
      <c r="N22" s="121">
        <v>55</v>
      </c>
      <c r="O22" s="122">
        <v>0.8212</v>
      </c>
    </row>
    <row r="23" spans="1:15" ht="12.75">
      <c r="A23" s="10"/>
      <c r="B23" s="10"/>
      <c r="C23" s="302"/>
      <c r="D23" s="86" t="s">
        <v>627</v>
      </c>
      <c r="E23" s="156">
        <v>27292</v>
      </c>
      <c r="F23" s="155" t="s">
        <v>628</v>
      </c>
      <c r="G23" s="10">
        <f t="shared" si="0"/>
        <v>41</v>
      </c>
      <c r="H23" s="11" t="s">
        <v>749</v>
      </c>
      <c r="I23" s="64" t="str">
        <f>zpet_konv(CEILING((konverze(H23))*(VLOOKUP(G23,$L$1:$M$67,2,0)),0.01))</f>
        <v>5:50.65</v>
      </c>
      <c r="J23" s="50"/>
      <c r="K23" s="51">
        <v>42441</v>
      </c>
      <c r="L23" s="108">
        <v>56</v>
      </c>
      <c r="M23" s="109">
        <v>0.8257</v>
      </c>
      <c r="N23" s="108">
        <v>56</v>
      </c>
      <c r="O23" s="109">
        <v>0.8121</v>
      </c>
    </row>
    <row r="24" spans="1:15" ht="12.75">
      <c r="A24" s="10"/>
      <c r="B24" s="10"/>
      <c r="C24" s="302"/>
      <c r="D24" s="155" t="s">
        <v>86</v>
      </c>
      <c r="E24" s="156" t="s">
        <v>254</v>
      </c>
      <c r="F24" s="155" t="s">
        <v>247</v>
      </c>
      <c r="G24" s="10">
        <f t="shared" si="0"/>
        <v>72</v>
      </c>
      <c r="H24" s="11" t="s">
        <v>735</v>
      </c>
      <c r="I24" s="64" t="str">
        <f>zpet_konv(CEILING((konverze(H24))*(VLOOKUP(G24,$L$1:$M$67,2,0)),0.01))</f>
        <v>5:55.16</v>
      </c>
      <c r="J24" s="50"/>
      <c r="K24" s="51">
        <v>42441</v>
      </c>
      <c r="L24" s="108">
        <v>57</v>
      </c>
      <c r="M24" s="109">
        <v>0.8178</v>
      </c>
      <c r="N24" s="108">
        <v>57</v>
      </c>
      <c r="O24" s="109">
        <v>0.8031</v>
      </c>
    </row>
    <row r="25" spans="1:15" ht="12.75">
      <c r="A25" s="10"/>
      <c r="B25" s="10"/>
      <c r="C25" s="310"/>
      <c r="D25" s="155" t="s">
        <v>430</v>
      </c>
      <c r="E25" s="156">
        <v>25513</v>
      </c>
      <c r="F25" s="221" t="s">
        <v>431</v>
      </c>
      <c r="G25" s="10">
        <f t="shared" si="0"/>
        <v>46</v>
      </c>
      <c r="H25" s="11" t="s">
        <v>751</v>
      </c>
      <c r="I25" s="64" t="str">
        <f>zpet_konv(CEILING((konverze(H25))*(VLOOKUP(G25,$L$1:$M$67,2,0)),0.01))</f>
        <v>5:57.49</v>
      </c>
      <c r="J25" s="50"/>
      <c r="K25" s="51">
        <v>42441</v>
      </c>
      <c r="L25" s="108">
        <v>58</v>
      </c>
      <c r="M25" s="109">
        <v>0.8098</v>
      </c>
      <c r="N25" s="108">
        <v>58</v>
      </c>
      <c r="O25" s="109">
        <v>0.794</v>
      </c>
    </row>
    <row r="26" spans="1:15" ht="12.75">
      <c r="A26" s="10"/>
      <c r="B26" s="10"/>
      <c r="C26" s="302"/>
      <c r="D26" s="222"/>
      <c r="E26" s="398"/>
      <c r="F26" s="222"/>
      <c r="G26" s="26"/>
      <c r="H26" s="279"/>
      <c r="I26" s="464"/>
      <c r="J26" s="50"/>
      <c r="K26" s="51">
        <v>42441</v>
      </c>
      <c r="L26" s="108">
        <v>59</v>
      </c>
      <c r="M26" s="109">
        <v>0.8019</v>
      </c>
      <c r="N26" s="108">
        <v>59</v>
      </c>
      <c r="O26" s="109">
        <v>0.785</v>
      </c>
    </row>
    <row r="27" spans="1:15" ht="12.75">
      <c r="A27" s="10"/>
      <c r="B27" s="10"/>
      <c r="C27" s="302"/>
      <c r="D27" s="222"/>
      <c r="E27" s="398"/>
      <c r="F27" s="399"/>
      <c r="G27" s="26"/>
      <c r="H27" s="279"/>
      <c r="I27" s="464"/>
      <c r="J27" s="50"/>
      <c r="K27" s="51">
        <v>42441</v>
      </c>
      <c r="L27" s="121">
        <v>60</v>
      </c>
      <c r="M27" s="122">
        <v>0.7939</v>
      </c>
      <c r="N27" s="121">
        <v>60</v>
      </c>
      <c r="O27" s="122">
        <v>0.7759</v>
      </c>
    </row>
    <row r="28" spans="1:15" ht="12.75">
      <c r="A28" s="10"/>
      <c r="B28" s="10"/>
      <c r="C28" s="304"/>
      <c r="D28" s="222"/>
      <c r="E28" s="398"/>
      <c r="F28" s="399"/>
      <c r="G28" s="26"/>
      <c r="H28" s="279"/>
      <c r="I28" s="464"/>
      <c r="J28" s="50"/>
      <c r="K28" s="51">
        <v>42441</v>
      </c>
      <c r="L28" s="108">
        <v>61</v>
      </c>
      <c r="M28" s="109">
        <v>0.7857</v>
      </c>
      <c r="N28" s="108">
        <v>61</v>
      </c>
      <c r="O28" s="109">
        <v>0.7656</v>
      </c>
    </row>
    <row r="29" spans="1:15" ht="12.75">
      <c r="A29" s="10"/>
      <c r="B29" s="10"/>
      <c r="C29" s="253"/>
      <c r="D29" s="222"/>
      <c r="E29" s="398"/>
      <c r="F29" s="222"/>
      <c r="G29" s="26"/>
      <c r="H29" s="279"/>
      <c r="I29" s="464"/>
      <c r="J29" s="50"/>
      <c r="K29" s="51">
        <v>42441</v>
      </c>
      <c r="L29" s="108">
        <v>62</v>
      </c>
      <c r="M29" s="109">
        <v>0.7775</v>
      </c>
      <c r="N29" s="108">
        <v>62</v>
      </c>
      <c r="O29" s="109">
        <v>0.7552</v>
      </c>
    </row>
    <row r="30" spans="1:15" ht="12.75">
      <c r="A30" s="10"/>
      <c r="B30" s="10"/>
      <c r="C30" s="302"/>
      <c r="D30" s="222"/>
      <c r="E30" s="398"/>
      <c r="F30" s="222"/>
      <c r="G30" s="26"/>
      <c r="H30" s="279"/>
      <c r="I30" s="464"/>
      <c r="J30" s="50"/>
      <c r="K30" s="51">
        <v>42441</v>
      </c>
      <c r="L30" s="108">
        <v>63</v>
      </c>
      <c r="M30" s="109">
        <v>0.7693</v>
      </c>
      <c r="N30" s="108">
        <v>63</v>
      </c>
      <c r="O30" s="109">
        <v>0.7449</v>
      </c>
    </row>
    <row r="31" spans="1:15" ht="12.75">
      <c r="A31" s="10"/>
      <c r="B31" s="10"/>
      <c r="C31" s="302"/>
      <c r="D31" s="238"/>
      <c r="E31" s="301"/>
      <c r="F31" s="238"/>
      <c r="G31" s="26"/>
      <c r="H31" s="279"/>
      <c r="I31" s="464"/>
      <c r="J31" s="50"/>
      <c r="K31" s="51">
        <v>42441</v>
      </c>
      <c r="L31" s="108">
        <v>64</v>
      </c>
      <c r="M31" s="109">
        <v>0.7611</v>
      </c>
      <c r="N31" s="108">
        <v>64</v>
      </c>
      <c r="O31" s="109">
        <v>0.7345</v>
      </c>
    </row>
    <row r="32" spans="1:15" ht="12.75">
      <c r="A32" s="10"/>
      <c r="B32" s="10"/>
      <c r="C32" s="253"/>
      <c r="D32" s="238"/>
      <c r="E32" s="301"/>
      <c r="F32" s="238"/>
      <c r="G32" s="26"/>
      <c r="H32" s="279"/>
      <c r="I32" s="464"/>
      <c r="J32" s="50"/>
      <c r="K32" s="51">
        <v>42441</v>
      </c>
      <c r="L32" s="121">
        <v>65</v>
      </c>
      <c r="M32" s="122">
        <v>0.7529</v>
      </c>
      <c r="N32" s="121">
        <v>65</v>
      </c>
      <c r="O32" s="122">
        <v>0.7242</v>
      </c>
    </row>
    <row r="33" spans="1:15" ht="12.75">
      <c r="A33" s="10"/>
      <c r="B33" s="10"/>
      <c r="C33" s="253"/>
      <c r="D33" s="238"/>
      <c r="E33" s="301"/>
      <c r="F33" s="328"/>
      <c r="G33" s="26"/>
      <c r="H33" s="279"/>
      <c r="I33" s="464"/>
      <c r="J33" s="50"/>
      <c r="K33" s="51">
        <v>42441</v>
      </c>
      <c r="L33" s="108">
        <v>66</v>
      </c>
      <c r="M33" s="109">
        <v>0.7439</v>
      </c>
      <c r="N33" s="108">
        <v>66</v>
      </c>
      <c r="O33" s="109">
        <v>0.7121</v>
      </c>
    </row>
    <row r="34" spans="1:15" ht="12.75">
      <c r="A34" s="10"/>
      <c r="B34" s="10"/>
      <c r="C34" s="251"/>
      <c r="D34" s="238"/>
      <c r="E34" s="301"/>
      <c r="F34" s="238"/>
      <c r="G34" s="26"/>
      <c r="H34" s="279"/>
      <c r="I34" s="464"/>
      <c r="J34" s="50"/>
      <c r="K34" s="51">
        <v>42441</v>
      </c>
      <c r="L34" s="108">
        <v>67</v>
      </c>
      <c r="M34" s="109">
        <v>0.7349</v>
      </c>
      <c r="N34" s="108">
        <v>67</v>
      </c>
      <c r="O34" s="109">
        <v>0.6999</v>
      </c>
    </row>
    <row r="35" spans="1:15" ht="12.75">
      <c r="A35" s="10"/>
      <c r="B35" s="10"/>
      <c r="C35" s="302"/>
      <c r="D35" s="238"/>
      <c r="E35" s="301"/>
      <c r="F35" s="238"/>
      <c r="G35" s="26"/>
      <c r="H35" s="279"/>
      <c r="I35" s="464"/>
      <c r="J35" s="50"/>
      <c r="K35" s="51">
        <v>42441</v>
      </c>
      <c r="L35" s="108">
        <v>68</v>
      </c>
      <c r="M35" s="109">
        <v>0.7259</v>
      </c>
      <c r="N35" s="108">
        <v>68</v>
      </c>
      <c r="O35" s="109">
        <v>0.6878</v>
      </c>
    </row>
    <row r="36" spans="1:15" ht="12.75">
      <c r="A36" s="10"/>
      <c r="B36" s="10"/>
      <c r="C36" s="253"/>
      <c r="D36" s="238"/>
      <c r="E36" s="301"/>
      <c r="F36" s="328"/>
      <c r="G36" s="26"/>
      <c r="H36" s="279"/>
      <c r="I36" s="464"/>
      <c r="J36" s="50"/>
      <c r="K36" s="51">
        <v>42441</v>
      </c>
      <c r="L36" s="108">
        <v>69</v>
      </c>
      <c r="M36" s="109">
        <v>0.7169</v>
      </c>
      <c r="N36" s="108">
        <v>69</v>
      </c>
      <c r="O36" s="109">
        <v>0.6756</v>
      </c>
    </row>
    <row r="37" spans="1:15" ht="12.75">
      <c r="A37" s="10"/>
      <c r="B37" s="10"/>
      <c r="C37" s="253"/>
      <c r="D37" s="238"/>
      <c r="E37" s="301"/>
      <c r="F37" s="238"/>
      <c r="G37" s="26"/>
      <c r="H37" s="279"/>
      <c r="I37" s="464"/>
      <c r="J37" s="50"/>
      <c r="K37" s="51">
        <v>42441</v>
      </c>
      <c r="L37" s="121">
        <v>70</v>
      </c>
      <c r="M37" s="122">
        <v>0.7079</v>
      </c>
      <c r="N37" s="121">
        <v>70</v>
      </c>
      <c r="O37" s="122">
        <v>0.6635</v>
      </c>
    </row>
    <row r="38" spans="1:15" ht="12.75">
      <c r="A38" s="10"/>
      <c r="B38" s="10"/>
      <c r="C38" s="302"/>
      <c r="D38" s="238"/>
      <c r="E38" s="301"/>
      <c r="F38" s="328"/>
      <c r="G38" s="26"/>
      <c r="H38" s="279"/>
      <c r="I38" s="464"/>
      <c r="J38" s="50"/>
      <c r="K38" s="51">
        <v>42441</v>
      </c>
      <c r="L38" s="108">
        <v>71</v>
      </c>
      <c r="M38" s="109">
        <v>0.6974</v>
      </c>
      <c r="N38" s="108">
        <v>71</v>
      </c>
      <c r="O38" s="109">
        <v>0.649</v>
      </c>
    </row>
    <row r="39" spans="1:15" ht="12.75">
      <c r="A39" s="10"/>
      <c r="B39" s="10"/>
      <c r="C39" s="251"/>
      <c r="D39" s="238"/>
      <c r="E39" s="301"/>
      <c r="F39" s="238"/>
      <c r="G39" s="26"/>
      <c r="H39" s="279"/>
      <c r="I39" s="464"/>
      <c r="J39" s="50"/>
      <c r="K39" s="51">
        <v>42441</v>
      </c>
      <c r="L39" s="108">
        <v>72</v>
      </c>
      <c r="M39" s="109">
        <v>0.687</v>
      </c>
      <c r="N39" s="108">
        <v>72</v>
      </c>
      <c r="O39" s="109">
        <v>0.6346</v>
      </c>
    </row>
    <row r="40" spans="1:15" ht="12.75">
      <c r="A40" s="10"/>
      <c r="B40" s="10"/>
      <c r="C40" s="251"/>
      <c r="D40" s="238"/>
      <c r="E40" s="301"/>
      <c r="F40" s="238"/>
      <c r="G40" s="26"/>
      <c r="H40" s="279"/>
      <c r="I40" s="464"/>
      <c r="J40" s="50"/>
      <c r="K40" s="51">
        <v>42441</v>
      </c>
      <c r="L40" s="108">
        <v>73</v>
      </c>
      <c r="M40" s="109">
        <v>0.6765</v>
      </c>
      <c r="N40" s="108">
        <v>73</v>
      </c>
      <c r="O40" s="109">
        <v>0.6201</v>
      </c>
    </row>
    <row r="41" spans="1:15" ht="12.75">
      <c r="A41" s="10"/>
      <c r="B41" s="10"/>
      <c r="C41" s="251"/>
      <c r="D41" s="238"/>
      <c r="E41" s="301"/>
      <c r="F41" s="328"/>
      <c r="G41" s="26"/>
      <c r="H41" s="279"/>
      <c r="I41" s="464"/>
      <c r="J41" s="50"/>
      <c r="K41" s="51">
        <v>42441</v>
      </c>
      <c r="L41" s="108">
        <v>74</v>
      </c>
      <c r="M41" s="109">
        <v>0.6661</v>
      </c>
      <c r="N41" s="108">
        <v>74</v>
      </c>
      <c r="O41" s="109">
        <v>0.6057</v>
      </c>
    </row>
    <row r="42" spans="1:15" ht="12.75">
      <c r="A42" s="10"/>
      <c r="B42" s="10"/>
      <c r="C42" s="251"/>
      <c r="D42" s="238"/>
      <c r="E42" s="301"/>
      <c r="F42" s="328"/>
      <c r="G42" s="26"/>
      <c r="H42" s="279"/>
      <c r="I42" s="464"/>
      <c r="J42" s="50"/>
      <c r="K42" s="51">
        <v>42441</v>
      </c>
      <c r="L42" s="121">
        <v>75</v>
      </c>
      <c r="M42" s="122">
        <v>0.6556</v>
      </c>
      <c r="N42" s="121">
        <v>75</v>
      </c>
      <c r="O42" s="122">
        <v>0.5912</v>
      </c>
    </row>
    <row r="43" spans="1:15" ht="12.75">
      <c r="A43" s="10"/>
      <c r="B43" s="10"/>
      <c r="C43" s="251"/>
      <c r="D43" s="238"/>
      <c r="E43" s="301"/>
      <c r="F43" s="238"/>
      <c r="G43" s="26"/>
      <c r="H43" s="279"/>
      <c r="I43" s="464"/>
      <c r="J43" s="50"/>
      <c r="K43" s="51">
        <v>42441</v>
      </c>
      <c r="L43" s="108">
        <v>76</v>
      </c>
      <c r="M43" s="109">
        <v>0.6429</v>
      </c>
      <c r="N43" s="108">
        <v>76</v>
      </c>
      <c r="O43" s="109">
        <v>0.5739</v>
      </c>
    </row>
    <row r="44" spans="1:15" ht="12.75">
      <c r="A44" s="10"/>
      <c r="B44" s="10"/>
      <c r="C44" s="251"/>
      <c r="D44" s="238"/>
      <c r="E44" s="301"/>
      <c r="F44" s="328"/>
      <c r="G44" s="26"/>
      <c r="H44" s="279"/>
      <c r="I44" s="464"/>
      <c r="J44" s="50"/>
      <c r="K44" s="51">
        <v>42441</v>
      </c>
      <c r="L44" s="108">
        <v>77</v>
      </c>
      <c r="M44" s="109">
        <v>0.6302</v>
      </c>
      <c r="N44" s="108">
        <v>77</v>
      </c>
      <c r="O44" s="109">
        <v>0.5566</v>
      </c>
    </row>
    <row r="45" spans="1:15" ht="12.75">
      <c r="A45" s="10"/>
      <c r="B45" s="10"/>
      <c r="C45" s="251"/>
      <c r="D45" s="238"/>
      <c r="E45" s="301"/>
      <c r="F45" s="238"/>
      <c r="G45" s="26"/>
      <c r="H45" s="279"/>
      <c r="I45" s="464"/>
      <c r="J45" s="50"/>
      <c r="K45" s="51">
        <v>42441</v>
      </c>
      <c r="L45" s="108">
        <v>78</v>
      </c>
      <c r="M45" s="109">
        <v>0.6174</v>
      </c>
      <c r="N45" s="108">
        <v>78</v>
      </c>
      <c r="O45" s="109">
        <v>0.5393</v>
      </c>
    </row>
    <row r="46" spans="1:15" ht="12.75">
      <c r="A46" s="10"/>
      <c r="B46" s="10"/>
      <c r="C46" s="251"/>
      <c r="D46" s="238"/>
      <c r="E46" s="301"/>
      <c r="F46" s="238"/>
      <c r="G46" s="26"/>
      <c r="H46" s="279"/>
      <c r="I46" s="464"/>
      <c r="J46" s="50"/>
      <c r="K46" s="51">
        <v>42441</v>
      </c>
      <c r="L46" s="108">
        <v>79</v>
      </c>
      <c r="M46" s="109">
        <v>0.6047</v>
      </c>
      <c r="N46" s="108">
        <v>79</v>
      </c>
      <c r="O46" s="109">
        <v>0.522</v>
      </c>
    </row>
    <row r="47" spans="1:15" ht="12.75">
      <c r="A47" s="10"/>
      <c r="B47" s="10"/>
      <c r="C47" s="251"/>
      <c r="D47" s="238"/>
      <c r="E47" s="301"/>
      <c r="F47" s="238"/>
      <c r="G47" s="26"/>
      <c r="H47" s="279"/>
      <c r="I47" s="464"/>
      <c r="J47" s="50"/>
      <c r="K47" s="51">
        <v>42441</v>
      </c>
      <c r="L47" s="121">
        <v>80</v>
      </c>
      <c r="M47" s="122">
        <v>0.592</v>
      </c>
      <c r="N47" s="121">
        <v>80</v>
      </c>
      <c r="O47" s="122">
        <v>0.5047</v>
      </c>
    </row>
    <row r="48" spans="1:15" ht="12.75">
      <c r="A48" s="10"/>
      <c r="B48" s="10"/>
      <c r="C48" s="251"/>
      <c r="D48" s="238"/>
      <c r="E48" s="301"/>
      <c r="F48" s="238"/>
      <c r="G48" s="26"/>
      <c r="H48" s="279"/>
      <c r="I48" s="464"/>
      <c r="J48" s="50"/>
      <c r="K48" s="51">
        <v>42441</v>
      </c>
      <c r="L48" s="108">
        <v>81</v>
      </c>
      <c r="M48" s="109">
        <v>0.576</v>
      </c>
      <c r="N48" s="108">
        <v>81</v>
      </c>
      <c r="O48" s="109">
        <v>0.484</v>
      </c>
    </row>
    <row r="49" spans="1:15" ht="12.75">
      <c r="A49" s="10"/>
      <c r="B49" s="10"/>
      <c r="C49" s="251"/>
      <c r="D49" s="345"/>
      <c r="E49" s="346"/>
      <c r="F49" s="347"/>
      <c r="G49" s="26"/>
      <c r="H49" s="279"/>
      <c r="I49" s="464"/>
      <c r="J49" s="50"/>
      <c r="K49" s="51">
        <v>42441</v>
      </c>
      <c r="L49" s="108">
        <v>82</v>
      </c>
      <c r="M49" s="109">
        <v>0.56</v>
      </c>
      <c r="N49" s="108">
        <v>82</v>
      </c>
      <c r="O49" s="109">
        <v>0.4634</v>
      </c>
    </row>
    <row r="50" spans="1:15" ht="12.75">
      <c r="A50" s="10"/>
      <c r="B50" s="10"/>
      <c r="C50" s="253"/>
      <c r="D50" s="238"/>
      <c r="E50" s="301"/>
      <c r="F50" s="328"/>
      <c r="G50" s="26"/>
      <c r="H50" s="279"/>
      <c r="I50" s="464"/>
      <c r="J50" s="50"/>
      <c r="K50" s="51">
        <v>42441</v>
      </c>
      <c r="L50" s="108">
        <v>83</v>
      </c>
      <c r="M50" s="109">
        <v>0.5441</v>
      </c>
      <c r="N50" s="108">
        <v>83</v>
      </c>
      <c r="O50" s="109">
        <v>0.4427</v>
      </c>
    </row>
    <row r="51" spans="1:15" ht="12.75">
      <c r="A51" s="10"/>
      <c r="B51" s="10"/>
      <c r="C51" s="254"/>
      <c r="D51" s="238"/>
      <c r="E51" s="301"/>
      <c r="F51" s="238"/>
      <c r="G51" s="26"/>
      <c r="H51" s="279"/>
      <c r="I51" s="464"/>
      <c r="J51" s="50"/>
      <c r="K51" s="51">
        <v>42441</v>
      </c>
      <c r="L51" s="108">
        <v>84</v>
      </c>
      <c r="M51" s="109">
        <v>0.5281</v>
      </c>
      <c r="N51" s="108">
        <v>84</v>
      </c>
      <c r="O51" s="109">
        <v>0.4221</v>
      </c>
    </row>
    <row r="52" spans="1:15" ht="12.75">
      <c r="A52" s="10"/>
      <c r="B52" s="10"/>
      <c r="C52" s="253"/>
      <c r="D52" s="238"/>
      <c r="E52" s="301"/>
      <c r="F52" s="328"/>
      <c r="G52" s="26"/>
      <c r="H52" s="279"/>
      <c r="I52" s="464"/>
      <c r="J52" s="50"/>
      <c r="K52" s="51">
        <v>42441</v>
      </c>
      <c r="L52" s="121">
        <v>85</v>
      </c>
      <c r="M52" s="122">
        <v>0.5121</v>
      </c>
      <c r="N52" s="121">
        <v>85</v>
      </c>
      <c r="O52" s="122">
        <v>0.4014</v>
      </c>
    </row>
    <row r="53" spans="1:15" ht="12.75">
      <c r="A53" s="10"/>
      <c r="B53" s="10"/>
      <c r="C53" s="254"/>
      <c r="D53" s="238"/>
      <c r="E53" s="301"/>
      <c r="F53" s="238"/>
      <c r="G53" s="26"/>
      <c r="H53" s="279"/>
      <c r="I53" s="464"/>
      <c r="J53" s="50"/>
      <c r="K53" s="51">
        <v>42441</v>
      </c>
      <c r="L53" s="108">
        <v>86</v>
      </c>
      <c r="M53" s="109">
        <v>0.4916</v>
      </c>
      <c r="N53" s="157">
        <v>86</v>
      </c>
      <c r="O53" s="158">
        <v>0.38389999999999996</v>
      </c>
    </row>
    <row r="54" spans="1:15" ht="12.75">
      <c r="A54" s="10"/>
      <c r="B54" s="10"/>
      <c r="C54" s="253"/>
      <c r="D54" s="238"/>
      <c r="E54" s="301"/>
      <c r="F54" s="328"/>
      <c r="G54" s="26"/>
      <c r="H54" s="279"/>
      <c r="I54" s="464"/>
      <c r="J54" s="50"/>
      <c r="K54" s="51">
        <v>42441</v>
      </c>
      <c r="L54" s="108">
        <v>87</v>
      </c>
      <c r="M54" s="109">
        <v>0.4711</v>
      </c>
      <c r="N54" s="157">
        <v>87</v>
      </c>
      <c r="O54" s="158">
        <v>0.36639999999999995</v>
      </c>
    </row>
    <row r="55" spans="1:15" ht="12.75">
      <c r="A55" s="10"/>
      <c r="B55" s="10"/>
      <c r="C55" s="59"/>
      <c r="D55" s="238"/>
      <c r="E55" s="301"/>
      <c r="F55" s="328"/>
      <c r="G55" s="26"/>
      <c r="H55" s="279"/>
      <c r="I55" s="464"/>
      <c r="J55" s="50"/>
      <c r="K55" s="51">
        <v>42441</v>
      </c>
      <c r="L55" s="108">
        <v>88</v>
      </c>
      <c r="M55" s="109">
        <v>0.4505</v>
      </c>
      <c r="N55" s="157">
        <v>88</v>
      </c>
      <c r="O55" s="158">
        <v>0.34889999999999993</v>
      </c>
    </row>
    <row r="56" spans="1:15" ht="12.75">
      <c r="A56" s="10"/>
      <c r="B56" s="10"/>
      <c r="C56" s="59"/>
      <c r="D56" s="238"/>
      <c r="E56" s="301"/>
      <c r="F56" s="247"/>
      <c r="G56" s="26"/>
      <c r="H56" s="279"/>
      <c r="I56" s="464"/>
      <c r="J56" s="50"/>
      <c r="K56" s="51">
        <v>42441</v>
      </c>
      <c r="L56" s="108">
        <v>89</v>
      </c>
      <c r="M56" s="109">
        <v>0.43</v>
      </c>
      <c r="N56" s="157">
        <v>89</v>
      </c>
      <c r="O56" s="158">
        <v>0.3313999999999999</v>
      </c>
    </row>
    <row r="57" spans="1:15" ht="12.75">
      <c r="A57" s="10"/>
      <c r="B57" s="10"/>
      <c r="C57" s="59"/>
      <c r="D57" s="238"/>
      <c r="E57" s="301"/>
      <c r="F57" s="238"/>
      <c r="G57" s="26"/>
      <c r="H57" s="279"/>
      <c r="I57" s="464"/>
      <c r="J57" s="50"/>
      <c r="K57" s="51">
        <v>42441</v>
      </c>
      <c r="L57" s="121">
        <v>90</v>
      </c>
      <c r="M57" s="122">
        <v>0.4095</v>
      </c>
      <c r="N57" s="119">
        <v>90</v>
      </c>
      <c r="O57" s="350">
        <v>0.314</v>
      </c>
    </row>
    <row r="58" spans="1:15" ht="12.75">
      <c r="A58" s="10"/>
      <c r="B58" s="10"/>
      <c r="C58" s="59"/>
      <c r="D58" s="238"/>
      <c r="E58" s="301"/>
      <c r="F58" s="328"/>
      <c r="G58" s="26"/>
      <c r="H58" s="279"/>
      <c r="I58" s="464"/>
      <c r="J58" s="50"/>
      <c r="K58" s="51">
        <v>42441</v>
      </c>
      <c r="L58" s="108">
        <v>91</v>
      </c>
      <c r="M58" s="109">
        <v>0.3828</v>
      </c>
      <c r="N58" s="157">
        <v>91</v>
      </c>
      <c r="O58" s="158">
        <v>0.2912</v>
      </c>
    </row>
    <row r="59" spans="1:15" ht="12.75">
      <c r="A59" s="10"/>
      <c r="B59" s="10"/>
      <c r="C59" s="15"/>
      <c r="D59" s="47"/>
      <c r="E59" s="465"/>
      <c r="F59" s="47"/>
      <c r="G59" s="26"/>
      <c r="H59" s="279"/>
      <c r="I59" s="464"/>
      <c r="J59" s="50"/>
      <c r="K59" s="51">
        <v>42441</v>
      </c>
      <c r="L59" s="108">
        <v>92</v>
      </c>
      <c r="M59" s="109">
        <v>0.3561</v>
      </c>
      <c r="N59" s="157">
        <v>92</v>
      </c>
      <c r="O59" s="158">
        <v>0.2684</v>
      </c>
    </row>
    <row r="60" spans="1:15" ht="12.75">
      <c r="A60" s="10"/>
      <c r="B60" s="10"/>
      <c r="C60" s="15"/>
      <c r="D60" s="47"/>
      <c r="E60" s="465"/>
      <c r="F60" s="47"/>
      <c r="G60" s="26"/>
      <c r="H60" s="279"/>
      <c r="I60" s="464"/>
      <c r="J60" s="50"/>
      <c r="K60" s="51">
        <v>42441</v>
      </c>
      <c r="L60" s="108">
        <v>93</v>
      </c>
      <c r="M60" s="109">
        <v>0.3293</v>
      </c>
      <c r="N60" s="157">
        <v>93</v>
      </c>
      <c r="O60" s="158">
        <v>0.24560000000000004</v>
      </c>
    </row>
    <row r="61" spans="1:15" ht="12.75">
      <c r="A61" s="10"/>
      <c r="B61" s="10"/>
      <c r="C61" s="59"/>
      <c r="D61" s="47"/>
      <c r="E61" s="48"/>
      <c r="F61" s="47"/>
      <c r="G61" s="26"/>
      <c r="H61" s="279"/>
      <c r="I61" s="464"/>
      <c r="J61" s="50"/>
      <c r="K61" s="51">
        <v>42441</v>
      </c>
      <c r="L61" s="108">
        <v>94</v>
      </c>
      <c r="M61" s="109">
        <v>0.3026</v>
      </c>
      <c r="N61" s="157">
        <v>94</v>
      </c>
      <c r="O61" s="158">
        <v>0.22280000000000005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22</v>
      </c>
      <c r="I62" s="37"/>
      <c r="J62" s="38"/>
      <c r="K62" s="39"/>
      <c r="L62" s="121">
        <v>95</v>
      </c>
      <c r="M62" s="122">
        <v>0.2759</v>
      </c>
      <c r="N62" s="119">
        <v>95</v>
      </c>
      <c r="O62" s="350">
        <v>0.1999</v>
      </c>
    </row>
    <row r="63" spans="1:15" ht="12.75">
      <c r="A63" s="7" t="s">
        <v>534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157">
        <v>96</v>
      </c>
      <c r="M63" s="158">
        <v>0.2589</v>
      </c>
      <c r="N63" s="157">
        <v>96</v>
      </c>
      <c r="O63" s="158">
        <v>0.1939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157">
        <v>97</v>
      </c>
      <c r="M64" s="158">
        <v>0.2419</v>
      </c>
      <c r="N64" s="157">
        <v>97</v>
      </c>
      <c r="O64" s="158">
        <v>0.18789999999999998</v>
      </c>
    </row>
    <row r="65" spans="1:15" ht="18">
      <c r="A65" s="466" t="s">
        <v>24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57">
        <v>98</v>
      </c>
      <c r="M65" s="158">
        <v>0.2249</v>
      </c>
      <c r="N65" s="157">
        <v>98</v>
      </c>
      <c r="O65" s="158">
        <v>0.18189999999999998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57">
        <v>99</v>
      </c>
      <c r="M66" s="158">
        <v>0.2079</v>
      </c>
      <c r="N66" s="157">
        <v>99</v>
      </c>
      <c r="O66" s="158">
        <v>0.17589999999999997</v>
      </c>
    </row>
    <row r="67" spans="1:15" ht="12.75">
      <c r="A67" s="10"/>
      <c r="B67" s="10"/>
      <c r="C67" s="253"/>
      <c r="D67" s="183" t="s">
        <v>726</v>
      </c>
      <c r="E67" s="184">
        <v>26764</v>
      </c>
      <c r="F67" s="183" t="s">
        <v>218</v>
      </c>
      <c r="G67" s="10">
        <f>TRUNC((K67-E67)/365.25)</f>
        <v>42</v>
      </c>
      <c r="H67" s="11" t="s">
        <v>727</v>
      </c>
      <c r="I67" s="64" t="str">
        <f>zpet_konv(CEILING((konverze(H67))*(VLOOKUP(G67,$N$1:$O$67,2,0)),0.01))</f>
        <v>5:05.43</v>
      </c>
      <c r="J67" s="50"/>
      <c r="K67" s="51">
        <v>42441</v>
      </c>
      <c r="L67" s="119">
        <v>100</v>
      </c>
      <c r="M67" s="350">
        <v>0.1908</v>
      </c>
      <c r="N67" s="119">
        <v>100</v>
      </c>
      <c r="O67" s="350">
        <v>0.1698</v>
      </c>
    </row>
    <row r="68" spans="1:11" ht="12.75">
      <c r="A68" s="10"/>
      <c r="B68" s="10"/>
      <c r="C68" s="303"/>
      <c r="D68" s="183" t="s">
        <v>373</v>
      </c>
      <c r="E68" s="184">
        <v>26668</v>
      </c>
      <c r="F68" s="225" t="s">
        <v>556</v>
      </c>
      <c r="G68" s="10">
        <f>TRUNC((K68-E68)/365.25)</f>
        <v>43</v>
      </c>
      <c r="H68" s="11" t="s">
        <v>728</v>
      </c>
      <c r="I68" s="64" t="str">
        <f>zpet_konv(CEILING((konverze(H68))*(VLOOKUP(G68,$N$1:$O$67,2,0)),0.01))</f>
        <v>5:11.21</v>
      </c>
      <c r="J68" s="50"/>
      <c r="K68" s="51">
        <v>42441</v>
      </c>
    </row>
    <row r="69" spans="1:11" ht="12.75">
      <c r="A69" s="10"/>
      <c r="B69" s="10"/>
      <c r="C69" s="303"/>
      <c r="D69" s="183" t="s">
        <v>258</v>
      </c>
      <c r="E69" s="184" t="s">
        <v>259</v>
      </c>
      <c r="F69" s="183" t="s">
        <v>260</v>
      </c>
      <c r="G69" s="10">
        <f>TRUNC((K69-E69)/365.25)</f>
        <v>67</v>
      </c>
      <c r="H69" s="11" t="s">
        <v>731</v>
      </c>
      <c r="I69" s="64" t="str">
        <f>zpet_konv(CEILING((konverze(H69))*(VLOOKUP(G69,$N$1:$O$67,2,0)),0.01))</f>
        <v>5:46.48</v>
      </c>
      <c r="J69" s="50"/>
      <c r="K69" s="51">
        <v>42441</v>
      </c>
    </row>
    <row r="70" spans="1:11" ht="12.75">
      <c r="A70" s="10"/>
      <c r="B70" s="10"/>
      <c r="C70" s="15"/>
      <c r="D70" s="407" t="s">
        <v>662</v>
      </c>
      <c r="E70" s="408">
        <v>29550</v>
      </c>
      <c r="F70" s="407" t="s">
        <v>284</v>
      </c>
      <c r="G70" s="10">
        <f>TRUNC((K70-E70)/365.25)</f>
        <v>35</v>
      </c>
      <c r="H70" s="11" t="s">
        <v>729</v>
      </c>
      <c r="I70" s="64" t="str">
        <f>zpet_konv(CEILING((konverze(H70))*(VLOOKUP(G70,$N$1:$O$67,2,0)),0.01))</f>
        <v>5:46.96</v>
      </c>
      <c r="J70" s="50"/>
      <c r="K70" s="51">
        <v>42441</v>
      </c>
    </row>
    <row r="71" spans="1:11" ht="12.75">
      <c r="A71" s="10"/>
      <c r="B71" s="10"/>
      <c r="C71" s="224"/>
      <c r="D71" s="367" t="s">
        <v>653</v>
      </c>
      <c r="E71" s="368">
        <v>25545</v>
      </c>
      <c r="F71" s="367" t="s">
        <v>287</v>
      </c>
      <c r="G71" s="10">
        <f>TRUNC((K71-E71)/365.25)</f>
        <v>46</v>
      </c>
      <c r="H71" s="11" t="s">
        <v>730</v>
      </c>
      <c r="I71" s="64" t="str">
        <f>zpet_konv(CEILING((konverze(H71))*(VLOOKUP(G71,$N$1:$O$67,2,0)),0.01))</f>
        <v>5:50.12</v>
      </c>
      <c r="J71" s="50"/>
      <c r="K71" s="51">
        <v>42441</v>
      </c>
    </row>
    <row r="72" spans="1:11" ht="12.75">
      <c r="A72" s="10"/>
      <c r="B72" s="10"/>
      <c r="C72" s="253"/>
      <c r="D72" s="227"/>
      <c r="E72" s="390"/>
      <c r="F72" s="227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251"/>
      <c r="D73" s="318"/>
      <c r="E73" s="319"/>
      <c r="F73" s="320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254"/>
      <c r="D74" s="318"/>
      <c r="E74" s="319"/>
      <c r="F74" s="318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4"/>
      <c r="D75" s="318"/>
      <c r="E75" s="319"/>
      <c r="F75" s="320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2"/>
      <c r="D76" s="318"/>
      <c r="E76" s="319"/>
      <c r="F76" s="320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224"/>
      <c r="D77" s="318"/>
      <c r="E77" s="319"/>
      <c r="F77" s="318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224"/>
      <c r="D78" s="318"/>
      <c r="E78" s="319"/>
      <c r="F78" s="318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15"/>
      <c r="D79" s="318"/>
      <c r="E79" s="319"/>
      <c r="F79" s="320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15"/>
      <c r="D80" s="321"/>
      <c r="E80" s="329"/>
      <c r="F80" s="33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15"/>
      <c r="D81" s="230"/>
      <c r="E81" s="231"/>
      <c r="F81" s="243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15"/>
      <c r="D82" s="230"/>
      <c r="E82" s="231"/>
      <c r="F82" s="246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15"/>
      <c r="D83" s="183"/>
      <c r="E83" s="184"/>
      <c r="F83" s="225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15"/>
      <c r="D84" s="230"/>
      <c r="E84" s="231"/>
      <c r="F84" s="24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15"/>
      <c r="D85" s="230"/>
      <c r="E85" s="231"/>
      <c r="F85" s="246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230"/>
      <c r="E86" s="231"/>
      <c r="F86" s="230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54"/>
      <c r="E87" s="54"/>
      <c r="F87" s="54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54"/>
      <c r="E88" s="54"/>
      <c r="F88" s="54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  <row r="122" ht="12.75">
      <c r="K122" s="51"/>
    </row>
  </sheetData>
  <sheetProtection/>
  <mergeCells count="2">
    <mergeCell ref="A4:J4"/>
    <mergeCell ref="A65:J65"/>
  </mergeCells>
  <printOptions/>
  <pageMargins left="0.34" right="0.32" top="0.53" bottom="0.52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O121"/>
  <sheetViews>
    <sheetView zoomScalePageLayoutView="0" workbookViewId="0" topLeftCell="A79">
      <selection activeCell="D72" sqref="D72:I121"/>
    </sheetView>
  </sheetViews>
  <sheetFormatPr defaultColWidth="9.00390625" defaultRowHeight="12.75"/>
  <cols>
    <col min="1" max="2" width="4.75390625" style="40" customWidth="1"/>
    <col min="3" max="3" width="7.875" style="40" customWidth="1"/>
    <col min="4" max="4" width="21.375" style="40" bestFit="1" customWidth="1"/>
    <col min="5" max="5" width="10.125" style="40" bestFit="1" customWidth="1"/>
    <col min="6" max="6" width="25.375" style="40" customWidth="1"/>
    <col min="7" max="7" width="4.75390625" style="40" customWidth="1"/>
    <col min="8" max="8" width="8.375" style="40" customWidth="1"/>
    <col min="9" max="9" width="10.00390625" style="55" customWidth="1"/>
    <col min="10" max="10" width="4.125" style="40" customWidth="1"/>
    <col min="11" max="11" width="10.125" style="40" bestFit="1" customWidth="1"/>
    <col min="12" max="12" width="6.75390625" style="40" bestFit="1" customWidth="1"/>
    <col min="13" max="13" width="6.75390625" style="40" customWidth="1"/>
    <col min="14" max="14" width="6.75390625" style="40" bestFit="1" customWidth="1"/>
    <col min="15" max="15" width="6.75390625" style="40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54</v>
      </c>
      <c r="I1" s="37"/>
      <c r="J1" s="38"/>
      <c r="K1" s="39"/>
      <c r="L1" s="355" t="s">
        <v>194</v>
      </c>
      <c r="M1" s="120" t="s">
        <v>180</v>
      </c>
      <c r="N1" s="355" t="s">
        <v>194</v>
      </c>
      <c r="O1" s="120" t="s">
        <v>180</v>
      </c>
    </row>
    <row r="2" spans="1:15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41"/>
      <c r="J2" s="42"/>
      <c r="K2" s="39"/>
      <c r="L2" s="355">
        <v>35</v>
      </c>
      <c r="M2" s="352">
        <v>1</v>
      </c>
      <c r="N2" s="355">
        <v>35</v>
      </c>
      <c r="O2" s="352">
        <v>1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44"/>
      <c r="J3" s="45"/>
      <c r="K3" s="39"/>
      <c r="L3" s="356">
        <v>36</v>
      </c>
      <c r="M3" s="354">
        <v>0.993</v>
      </c>
      <c r="N3" s="356">
        <v>36</v>
      </c>
      <c r="O3" s="354">
        <v>0.9914</v>
      </c>
    </row>
    <row r="4" spans="1:15" ht="18">
      <c r="A4" s="466" t="s">
        <v>55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356">
        <v>37</v>
      </c>
      <c r="M4" s="354">
        <v>0.986</v>
      </c>
      <c r="N4" s="356">
        <v>37</v>
      </c>
      <c r="O4" s="354">
        <v>0.9827999999999999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356">
        <v>38</v>
      </c>
      <c r="M5" s="354">
        <v>0.979</v>
      </c>
      <c r="N5" s="356">
        <v>38</v>
      </c>
      <c r="O5" s="354">
        <v>0.9741999999999998</v>
      </c>
    </row>
    <row r="6" spans="1:15" ht="12.75">
      <c r="A6" s="10"/>
      <c r="B6" s="10"/>
      <c r="C6" s="302"/>
      <c r="D6" s="411" t="s">
        <v>604</v>
      </c>
      <c r="E6" s="412">
        <v>25331</v>
      </c>
      <c r="F6" s="411" t="s">
        <v>605</v>
      </c>
      <c r="G6" s="10">
        <f aca="true" t="shared" si="0" ref="G6:G31">TRUNC((K6-E6)/365.25)</f>
        <v>46</v>
      </c>
      <c r="H6" s="11" t="s">
        <v>686</v>
      </c>
      <c r="I6" s="64" t="str">
        <f>zpet_konv(CEILING((konverze(H6))*(VLOOKUP(G6,$L$1:$M$67,2,0)),0.01))</f>
        <v>8:57.41</v>
      </c>
      <c r="J6" s="50"/>
      <c r="K6" s="51">
        <v>42441</v>
      </c>
      <c r="L6" s="356">
        <v>39</v>
      </c>
      <c r="M6" s="354">
        <v>0.971</v>
      </c>
      <c r="N6" s="356">
        <v>39</v>
      </c>
      <c r="O6" s="354">
        <v>0.9657</v>
      </c>
    </row>
    <row r="7" spans="1:15" ht="12.75">
      <c r="A7" s="10"/>
      <c r="B7" s="10"/>
      <c r="C7" s="349"/>
      <c r="D7" s="391" t="s">
        <v>519</v>
      </c>
      <c r="E7" s="392" t="s">
        <v>520</v>
      </c>
      <c r="F7" s="393" t="s">
        <v>551</v>
      </c>
      <c r="G7" s="10">
        <f t="shared" si="0"/>
        <v>41</v>
      </c>
      <c r="H7" s="11" t="s">
        <v>685</v>
      </c>
      <c r="I7" s="64" t="str">
        <f>zpet_konv(CEILING((konverze(H7))*(VLOOKUP(G7,$L$1:$M$67,2,0)),0.01))</f>
        <v>8:59.10</v>
      </c>
      <c r="J7" s="50"/>
      <c r="K7" s="51">
        <v>42441</v>
      </c>
      <c r="L7" s="355">
        <v>40</v>
      </c>
      <c r="M7" s="352">
        <v>0.9652</v>
      </c>
      <c r="N7" s="355">
        <v>40</v>
      </c>
      <c r="O7" s="352">
        <v>0.9572</v>
      </c>
    </row>
    <row r="8" spans="1:15" ht="12.75">
      <c r="A8" s="10"/>
      <c r="B8" s="10"/>
      <c r="C8" s="349"/>
      <c r="D8" s="155" t="s">
        <v>120</v>
      </c>
      <c r="E8" s="156">
        <v>22282</v>
      </c>
      <c r="F8" s="221" t="s">
        <v>191</v>
      </c>
      <c r="G8" s="10">
        <f t="shared" si="0"/>
        <v>55</v>
      </c>
      <c r="H8" s="11" t="s">
        <v>691</v>
      </c>
      <c r="I8" s="64" t="str">
        <f>zpet_konv(CEILING((konverze(H8))*(VLOOKUP(G8,$L$1:$M$67,2,0)),0.01))</f>
        <v>9:00.17</v>
      </c>
      <c r="J8" s="50"/>
      <c r="K8" s="51">
        <v>42441</v>
      </c>
      <c r="L8" s="356">
        <v>41</v>
      </c>
      <c r="M8" s="354">
        <v>0.9581999999999999</v>
      </c>
      <c r="N8" s="356">
        <v>41</v>
      </c>
      <c r="O8" s="354">
        <v>0.9486</v>
      </c>
    </row>
    <row r="9" spans="1:15" ht="12.75">
      <c r="A9" s="10"/>
      <c r="B9" s="10"/>
      <c r="C9" s="277"/>
      <c r="D9" s="155" t="s">
        <v>433</v>
      </c>
      <c r="E9" s="156">
        <v>27235</v>
      </c>
      <c r="F9" s="221" t="s">
        <v>338</v>
      </c>
      <c r="G9" s="10">
        <f t="shared" si="0"/>
        <v>41</v>
      </c>
      <c r="H9" s="11" t="s">
        <v>687</v>
      </c>
      <c r="I9" s="64" t="str">
        <f>zpet_konv(CEILING((konverze(H9))*(VLOOKUP(G9,$L$1:$M$67,2,0)),0.01))</f>
        <v>9:26.40</v>
      </c>
      <c r="J9" s="50"/>
      <c r="K9" s="51">
        <v>42441</v>
      </c>
      <c r="L9" s="356">
        <v>42</v>
      </c>
      <c r="M9" s="354">
        <v>0.9511999999999999</v>
      </c>
      <c r="N9" s="356">
        <v>42</v>
      </c>
      <c r="O9" s="354">
        <v>0.94</v>
      </c>
    </row>
    <row r="10" spans="1:15" ht="12.75">
      <c r="A10" s="10"/>
      <c r="B10" s="10"/>
      <c r="C10" s="340"/>
      <c r="D10" s="155" t="s">
        <v>460</v>
      </c>
      <c r="E10" s="398">
        <v>19495</v>
      </c>
      <c r="F10" s="155" t="s">
        <v>93</v>
      </c>
      <c r="G10" s="10">
        <f t="shared" si="0"/>
        <v>62</v>
      </c>
      <c r="H10" s="11" t="s">
        <v>698</v>
      </c>
      <c r="I10" s="64" t="str">
        <f>zpet_konv(CEILING((konverze(H10))*(VLOOKUP(G10,$L$1:$M$67,2,0)),0.01))</f>
        <v>9:30.36</v>
      </c>
      <c r="J10" s="50"/>
      <c r="K10" s="51">
        <v>42441</v>
      </c>
      <c r="L10" s="356">
        <v>43</v>
      </c>
      <c r="M10" s="354">
        <v>0.9441999999999999</v>
      </c>
      <c r="N10" s="356">
        <v>43</v>
      </c>
      <c r="O10" s="354">
        <v>0.9313999999999999</v>
      </c>
    </row>
    <row r="11" spans="1:15" ht="12.75">
      <c r="A11" s="10"/>
      <c r="B11" s="10"/>
      <c r="C11" s="349"/>
      <c r="D11" s="155" t="s">
        <v>348</v>
      </c>
      <c r="E11" s="156">
        <v>18780</v>
      </c>
      <c r="F11" s="221" t="s">
        <v>535</v>
      </c>
      <c r="G11" s="10">
        <f t="shared" si="0"/>
        <v>64</v>
      </c>
      <c r="H11" s="11" t="s">
        <v>699</v>
      </c>
      <c r="I11" s="64" t="str">
        <f>zpet_konv(CEILING((konverze(H11))*(VLOOKUP(G11,$L$1:$M$67,2,0)),0.01))</f>
        <v>9:35.55</v>
      </c>
      <c r="J11" s="50"/>
      <c r="K11" s="51">
        <v>42441</v>
      </c>
      <c r="L11" s="356">
        <v>44</v>
      </c>
      <c r="M11" s="354">
        <v>0.9373</v>
      </c>
      <c r="N11" s="356">
        <v>44</v>
      </c>
      <c r="O11" s="354">
        <v>0.9229</v>
      </c>
    </row>
    <row r="12" spans="1:15" ht="12.75">
      <c r="A12" s="10"/>
      <c r="B12" s="10"/>
      <c r="C12" s="340"/>
      <c r="D12" s="403" t="s">
        <v>424</v>
      </c>
      <c r="E12" s="404" t="s">
        <v>661</v>
      </c>
      <c r="F12" s="451" t="s">
        <v>284</v>
      </c>
      <c r="G12" s="10">
        <f t="shared" si="0"/>
        <v>52</v>
      </c>
      <c r="H12" s="11" t="s">
        <v>694</v>
      </c>
      <c r="I12" s="64" t="str">
        <f>zpet_konv(CEILING((konverze(H12))*(VLOOKUP(G12,$L$1:$M$67,2,0)),0.01))</f>
        <v>9:39.17</v>
      </c>
      <c r="J12" s="50"/>
      <c r="K12" s="51">
        <v>42441</v>
      </c>
      <c r="L12" s="355">
        <v>45</v>
      </c>
      <c r="M12" s="352">
        <v>0.9304</v>
      </c>
      <c r="N12" s="355">
        <v>45</v>
      </c>
      <c r="O12" s="352">
        <v>0.9144</v>
      </c>
    </row>
    <row r="13" spans="1:15" ht="12.75">
      <c r="A13" s="10"/>
      <c r="B13" s="10"/>
      <c r="C13" s="366"/>
      <c r="D13" s="155" t="s">
        <v>606</v>
      </c>
      <c r="E13" s="156" t="s">
        <v>607</v>
      </c>
      <c r="F13" s="221" t="s">
        <v>368</v>
      </c>
      <c r="G13" s="10">
        <f t="shared" si="0"/>
        <v>72</v>
      </c>
      <c r="H13" s="11" t="s">
        <v>701</v>
      </c>
      <c r="I13" s="64" t="str">
        <f>zpet_konv(CEILING((konverze(H13))*(VLOOKUP(G13,$L$1:$M$67,2,0)),0.01))</f>
        <v>9:40.01</v>
      </c>
      <c r="J13" s="50"/>
      <c r="K13" s="51">
        <v>42441</v>
      </c>
      <c r="L13" s="356">
        <v>46</v>
      </c>
      <c r="M13" s="354">
        <v>0.9234</v>
      </c>
      <c r="N13" s="356">
        <v>46</v>
      </c>
      <c r="O13" s="354">
        <v>0.9057999999999999</v>
      </c>
    </row>
    <row r="14" spans="1:15" ht="12.75">
      <c r="A14" s="10"/>
      <c r="B14" s="10"/>
      <c r="C14" s="334"/>
      <c r="D14" s="155" t="s">
        <v>346</v>
      </c>
      <c r="E14" s="156" t="s">
        <v>347</v>
      </c>
      <c r="F14" s="221" t="s">
        <v>289</v>
      </c>
      <c r="G14" s="10">
        <f t="shared" si="0"/>
        <v>47</v>
      </c>
      <c r="H14" s="11" t="s">
        <v>692</v>
      </c>
      <c r="I14" s="64" t="str">
        <f>zpet_konv(CEILING((konverze(H14))*(VLOOKUP(G14,$L$1:$M$67,2,0)),0.01))</f>
        <v>9:41.82</v>
      </c>
      <c r="J14" s="50"/>
      <c r="K14" s="51">
        <v>42441</v>
      </c>
      <c r="L14" s="356">
        <v>47</v>
      </c>
      <c r="M14" s="354">
        <v>0.9164</v>
      </c>
      <c r="N14" s="356">
        <v>47</v>
      </c>
      <c r="O14" s="354">
        <v>0.8971999999999999</v>
      </c>
    </row>
    <row r="15" spans="1:15" ht="12.75">
      <c r="A15" s="10"/>
      <c r="B15" s="10"/>
      <c r="C15" s="349"/>
      <c r="D15" s="155" t="s">
        <v>134</v>
      </c>
      <c r="E15" s="156" t="s">
        <v>268</v>
      </c>
      <c r="F15" s="155" t="s">
        <v>269</v>
      </c>
      <c r="G15" s="10">
        <f t="shared" si="0"/>
        <v>74</v>
      </c>
      <c r="H15" s="11" t="s">
        <v>704</v>
      </c>
      <c r="I15" s="64" t="str">
        <f>zpet_konv(CEILING((konverze(H15))*(VLOOKUP(G15,$L$1:$M$67,2,0)),0.01))</f>
        <v>9:42.99</v>
      </c>
      <c r="J15" s="50"/>
      <c r="K15" s="51">
        <v>42441</v>
      </c>
      <c r="L15" s="356">
        <v>48</v>
      </c>
      <c r="M15" s="354">
        <v>0.9094</v>
      </c>
      <c r="N15" s="356">
        <v>48</v>
      </c>
      <c r="O15" s="354">
        <v>0.8885999999999998</v>
      </c>
    </row>
    <row r="16" spans="1:15" ht="12.75">
      <c r="A16" s="10"/>
      <c r="B16" s="10"/>
      <c r="C16" s="349"/>
      <c r="D16" s="155" t="s">
        <v>471</v>
      </c>
      <c r="E16" s="156" t="s">
        <v>472</v>
      </c>
      <c r="F16" s="221" t="s">
        <v>473</v>
      </c>
      <c r="G16" s="10">
        <f t="shared" si="0"/>
        <v>44</v>
      </c>
      <c r="H16" s="11" t="s">
        <v>690</v>
      </c>
      <c r="I16" s="64" t="str">
        <f>zpet_konv(CEILING((konverze(H16))*(VLOOKUP(G16,$L$1:$M$67,2,0)),0.01))</f>
        <v>9:46.67</v>
      </c>
      <c r="J16" s="50"/>
      <c r="K16" s="51">
        <v>42441</v>
      </c>
      <c r="L16" s="356">
        <v>49</v>
      </c>
      <c r="M16" s="354">
        <v>0.9025</v>
      </c>
      <c r="N16" s="356">
        <v>49</v>
      </c>
      <c r="O16" s="354">
        <v>0.8801</v>
      </c>
    </row>
    <row r="17" spans="1:15" ht="12.75">
      <c r="A17" s="10"/>
      <c r="B17" s="10"/>
      <c r="C17" s="334"/>
      <c r="D17" s="386" t="s">
        <v>542</v>
      </c>
      <c r="E17" s="387">
        <v>28046</v>
      </c>
      <c r="F17" s="388" t="s">
        <v>543</v>
      </c>
      <c r="G17" s="10">
        <f t="shared" si="0"/>
        <v>39</v>
      </c>
      <c r="H17" s="11" t="s">
        <v>688</v>
      </c>
      <c r="I17" s="64" t="str">
        <f>zpet_konv(CEILING((konverze(H17))*(VLOOKUP(G17,$L$1:$M$67,2,0)),0.01))</f>
        <v>9:48.64</v>
      </c>
      <c r="J17" s="50"/>
      <c r="K17" s="51">
        <v>42441</v>
      </c>
      <c r="L17" s="355">
        <v>50</v>
      </c>
      <c r="M17" s="352">
        <v>0.8956</v>
      </c>
      <c r="N17" s="355">
        <v>50</v>
      </c>
      <c r="O17" s="352">
        <v>0.8716</v>
      </c>
    </row>
    <row r="18" spans="1:15" ht="12.75">
      <c r="A18" s="10"/>
      <c r="B18" s="10"/>
      <c r="C18" s="349"/>
      <c r="D18" s="155" t="s">
        <v>474</v>
      </c>
      <c r="E18" s="156">
        <v>28438</v>
      </c>
      <c r="F18" s="155" t="s">
        <v>475</v>
      </c>
      <c r="G18" s="10">
        <f t="shared" si="0"/>
        <v>38</v>
      </c>
      <c r="H18" s="11" t="s">
        <v>689</v>
      </c>
      <c r="I18" s="64" t="str">
        <f>zpet_konv(CEILING((konverze(H18))*(VLOOKUP(G18,$L$1:$M$67,2,0)),0.01))</f>
        <v>9:56.26</v>
      </c>
      <c r="J18" s="50"/>
      <c r="K18" s="51">
        <v>42441</v>
      </c>
      <c r="L18" s="356">
        <v>51</v>
      </c>
      <c r="M18" s="354">
        <v>0.8886</v>
      </c>
      <c r="N18" s="356">
        <v>51</v>
      </c>
      <c r="O18" s="354">
        <v>0.8628</v>
      </c>
    </row>
    <row r="19" spans="1:15" ht="12.75">
      <c r="A19" s="10"/>
      <c r="B19" s="10"/>
      <c r="C19" s="334"/>
      <c r="D19" s="155" t="s">
        <v>364</v>
      </c>
      <c r="E19" s="156">
        <v>19248</v>
      </c>
      <c r="F19" s="221" t="s">
        <v>365</v>
      </c>
      <c r="G19" s="10">
        <f t="shared" si="0"/>
        <v>63</v>
      </c>
      <c r="H19" s="11" t="s">
        <v>700</v>
      </c>
      <c r="I19" s="64" t="str">
        <f>zpet_konv(CEILING((konverze(H19))*(VLOOKUP(G19,$L$1:$M$67,2,0)),0.01))</f>
        <v>10:04.68</v>
      </c>
      <c r="J19" s="50"/>
      <c r="K19" s="51">
        <v>42441</v>
      </c>
      <c r="L19" s="356">
        <v>52</v>
      </c>
      <c r="M19" s="354">
        <v>0.8815999999999999</v>
      </c>
      <c r="N19" s="356">
        <v>52</v>
      </c>
      <c r="O19" s="354">
        <v>0.854</v>
      </c>
    </row>
    <row r="20" spans="1:15" ht="12.75">
      <c r="A20" s="10"/>
      <c r="B20" s="10"/>
      <c r="C20" s="338"/>
      <c r="D20" s="405" t="s">
        <v>572</v>
      </c>
      <c r="E20" s="156">
        <v>27132</v>
      </c>
      <c r="F20" s="221" t="s">
        <v>573</v>
      </c>
      <c r="G20" s="10">
        <f t="shared" si="0"/>
        <v>41</v>
      </c>
      <c r="H20" s="11" t="s">
        <v>693</v>
      </c>
      <c r="I20" s="64" t="str">
        <f>zpet_konv(CEILING((konverze(H20))*(VLOOKUP(G20,$L$1:$M$67,2,0)),0.01))</f>
        <v>10:13.36</v>
      </c>
      <c r="J20" s="50"/>
      <c r="K20" s="51">
        <v>42441</v>
      </c>
      <c r="L20" s="356">
        <v>53</v>
      </c>
      <c r="M20" s="354">
        <v>0.8745999999999999</v>
      </c>
      <c r="N20" s="356">
        <v>53</v>
      </c>
      <c r="O20" s="354">
        <v>0.8452</v>
      </c>
    </row>
    <row r="21" spans="1:15" ht="12.75">
      <c r="A21" s="10"/>
      <c r="B21" s="10"/>
      <c r="C21" s="15"/>
      <c r="D21" s="155" t="s">
        <v>696</v>
      </c>
      <c r="E21" s="156">
        <v>24223</v>
      </c>
      <c r="F21" s="449" t="s">
        <v>637</v>
      </c>
      <c r="G21" s="10">
        <f t="shared" si="0"/>
        <v>49</v>
      </c>
      <c r="H21" s="11" t="s">
        <v>697</v>
      </c>
      <c r="I21" s="64" t="str">
        <f>zpet_konv(CEILING((konverze(H21))*(VLOOKUP(G21,$L$1:$M$67,2,0)),0.01))</f>
        <v>10:13.66</v>
      </c>
      <c r="J21" s="50"/>
      <c r="K21" s="51">
        <v>42441</v>
      </c>
      <c r="L21" s="356">
        <v>54</v>
      </c>
      <c r="M21" s="354">
        <v>0.8677</v>
      </c>
      <c r="N21" s="356">
        <v>54</v>
      </c>
      <c r="O21" s="354">
        <v>0.8363999999999999</v>
      </c>
    </row>
    <row r="22" spans="1:15" ht="12.75">
      <c r="A22" s="10"/>
      <c r="B22" s="10"/>
      <c r="C22" s="302"/>
      <c r="D22" s="155" t="s">
        <v>126</v>
      </c>
      <c r="E22" s="156" t="s">
        <v>253</v>
      </c>
      <c r="F22" s="222" t="s">
        <v>127</v>
      </c>
      <c r="G22" s="10">
        <f t="shared" si="0"/>
        <v>70</v>
      </c>
      <c r="H22" s="11" t="s">
        <v>703</v>
      </c>
      <c r="I22" s="64" t="str">
        <f>zpet_konv(CEILING((konverze(H22))*(VLOOKUP(G22,$L$1:$M$67,2,0)),0.01))</f>
        <v>10:14.80</v>
      </c>
      <c r="J22" s="50"/>
      <c r="K22" s="51">
        <v>42441</v>
      </c>
      <c r="L22" s="355">
        <v>55</v>
      </c>
      <c r="M22" s="352">
        <v>0.8608</v>
      </c>
      <c r="N22" s="355">
        <v>55</v>
      </c>
      <c r="O22" s="352">
        <v>0.8275999999999999</v>
      </c>
    </row>
    <row r="23" spans="1:15" ht="12.75">
      <c r="A23" s="10"/>
      <c r="B23" s="10"/>
      <c r="C23" s="365"/>
      <c r="D23" s="155" t="s">
        <v>379</v>
      </c>
      <c r="E23" s="156" t="s">
        <v>380</v>
      </c>
      <c r="F23" s="155" t="s">
        <v>381</v>
      </c>
      <c r="G23" s="10">
        <f t="shared" si="0"/>
        <v>65</v>
      </c>
      <c r="H23" s="11" t="s">
        <v>702</v>
      </c>
      <c r="I23" s="64" t="str">
        <f>zpet_konv(CEILING((konverze(H23))*(VLOOKUP(G23,$L$1:$M$67,2,0)),0.01))</f>
        <v>10:41.41</v>
      </c>
      <c r="J23" s="50"/>
      <c r="K23" s="51">
        <v>42441</v>
      </c>
      <c r="L23" s="356">
        <v>56</v>
      </c>
      <c r="M23" s="354">
        <v>0.8538</v>
      </c>
      <c r="N23" s="356">
        <v>56</v>
      </c>
      <c r="O23" s="354">
        <v>0.8180999999999999</v>
      </c>
    </row>
    <row r="24" spans="1:15" ht="12.75">
      <c r="A24" s="10"/>
      <c r="B24" s="10"/>
      <c r="C24" s="304"/>
      <c r="D24" s="86" t="s">
        <v>548</v>
      </c>
      <c r="E24" s="156" t="s">
        <v>549</v>
      </c>
      <c r="F24" s="155" t="s">
        <v>550</v>
      </c>
      <c r="G24" s="10">
        <f t="shared" si="0"/>
        <v>75</v>
      </c>
      <c r="H24" s="11" t="s">
        <v>707</v>
      </c>
      <c r="I24" s="64" t="str">
        <f>zpet_konv(CEILING((konverze(H24))*(VLOOKUP(G24,$L$1:$M$67,2,0)),0.01))</f>
        <v>11:05.97</v>
      </c>
      <c r="J24" s="50"/>
      <c r="K24" s="51">
        <v>42441</v>
      </c>
      <c r="L24" s="356">
        <v>57</v>
      </c>
      <c r="M24" s="354">
        <v>0.8468</v>
      </c>
      <c r="N24" s="356">
        <v>57</v>
      </c>
      <c r="O24" s="354">
        <v>0.8086</v>
      </c>
    </row>
    <row r="25" spans="1:15" ht="12.75">
      <c r="A25" s="10"/>
      <c r="B25" s="10"/>
      <c r="C25" s="304"/>
      <c r="D25" s="155" t="s">
        <v>171</v>
      </c>
      <c r="E25" s="156" t="s">
        <v>265</v>
      </c>
      <c r="F25" s="221" t="s">
        <v>266</v>
      </c>
      <c r="G25" s="10">
        <f t="shared" si="0"/>
        <v>72</v>
      </c>
      <c r="H25" s="11" t="s">
        <v>708</v>
      </c>
      <c r="I25" s="64" t="str">
        <f>zpet_konv(CEILING((konverze(H25))*(VLOOKUP(G25,$L$1:$M$67,2,0)),0.01))</f>
        <v>12:02.27</v>
      </c>
      <c r="J25" s="50"/>
      <c r="K25" s="51">
        <v>42441</v>
      </c>
      <c r="L25" s="356">
        <v>58</v>
      </c>
      <c r="M25" s="354">
        <v>0.8398</v>
      </c>
      <c r="N25" s="356">
        <v>58</v>
      </c>
      <c r="O25" s="354">
        <v>0.7991</v>
      </c>
    </row>
    <row r="26" spans="1:15" ht="12.75">
      <c r="A26" s="10"/>
      <c r="B26" s="10"/>
      <c r="C26" s="340"/>
      <c r="D26" s="155" t="s">
        <v>649</v>
      </c>
      <c r="E26" s="156">
        <v>24809</v>
      </c>
      <c r="F26" s="221" t="s">
        <v>509</v>
      </c>
      <c r="G26" s="10">
        <f t="shared" si="0"/>
        <v>48</v>
      </c>
      <c r="H26" s="11" t="s">
        <v>695</v>
      </c>
      <c r="I26" s="64" t="str">
        <f>zpet_konv(CEILING((konverze(H26))*(VLOOKUP(G26,$L$1:$M$67,2,0)),0.01))</f>
        <v>12:16.93</v>
      </c>
      <c r="J26" s="50"/>
      <c r="K26" s="51">
        <v>42441</v>
      </c>
      <c r="L26" s="356">
        <v>59</v>
      </c>
      <c r="M26" s="354">
        <v>0.8329</v>
      </c>
      <c r="N26" s="356">
        <v>59</v>
      </c>
      <c r="O26" s="354">
        <v>0.7897</v>
      </c>
    </row>
    <row r="27" spans="1:15" ht="12.75">
      <c r="A27" s="10"/>
      <c r="B27" s="10"/>
      <c r="C27" s="304"/>
      <c r="D27" s="155" t="s">
        <v>638</v>
      </c>
      <c r="E27" s="156">
        <v>22315</v>
      </c>
      <c r="F27" s="221" t="s">
        <v>639</v>
      </c>
      <c r="G27" s="10">
        <f t="shared" si="0"/>
        <v>55</v>
      </c>
      <c r="H27" s="11" t="s">
        <v>706</v>
      </c>
      <c r="I27" s="64" t="str">
        <f>zpet_konv(CEILING((konverze(H27))*(VLOOKUP(G27,$L$1:$M$67,2,0)),0.01))</f>
        <v>13:04.42</v>
      </c>
      <c r="J27" s="50"/>
      <c r="K27" s="51">
        <v>42441</v>
      </c>
      <c r="L27" s="355">
        <v>60</v>
      </c>
      <c r="M27" s="352">
        <v>0.826</v>
      </c>
      <c r="N27" s="355">
        <v>60</v>
      </c>
      <c r="O27" s="352">
        <v>0.7803</v>
      </c>
    </row>
    <row r="28" spans="1:15" ht="12.75">
      <c r="A28" s="10"/>
      <c r="B28" s="10"/>
      <c r="C28" s="349"/>
      <c r="D28" s="86" t="s">
        <v>627</v>
      </c>
      <c r="E28" s="156">
        <v>27292</v>
      </c>
      <c r="F28" s="155" t="s">
        <v>628</v>
      </c>
      <c r="G28" s="10">
        <f t="shared" si="0"/>
        <v>41</v>
      </c>
      <c r="H28" s="11" t="s">
        <v>705</v>
      </c>
      <c r="I28" s="64" t="str">
        <f>zpet_konv(CEILING((konverze(H28))*(VLOOKUP(G28,$L$1:$M$67,2,0)),0.01))</f>
        <v>13:15.07</v>
      </c>
      <c r="J28" s="50"/>
      <c r="K28" s="51">
        <v>42441</v>
      </c>
      <c r="L28" s="356">
        <v>61</v>
      </c>
      <c r="M28" s="354">
        <v>0.8188</v>
      </c>
      <c r="N28" s="356">
        <v>61</v>
      </c>
      <c r="O28" s="354">
        <v>0.7698</v>
      </c>
    </row>
    <row r="29" spans="1:15" ht="12.75">
      <c r="A29" s="10"/>
      <c r="B29" s="10"/>
      <c r="C29" s="338"/>
      <c r="D29" s="155" t="s">
        <v>86</v>
      </c>
      <c r="E29" s="156" t="s">
        <v>254</v>
      </c>
      <c r="F29" s="155" t="s">
        <v>247</v>
      </c>
      <c r="G29" s="10">
        <f t="shared" si="0"/>
        <v>72</v>
      </c>
      <c r="H29" s="11" t="s">
        <v>711</v>
      </c>
      <c r="I29" s="64" t="str">
        <f>zpet_konv(CEILING((konverze(H29))*(VLOOKUP(G29,$L$1:$M$67,2,0)),0.01))</f>
        <v>13:17.18</v>
      </c>
      <c r="J29" s="50"/>
      <c r="K29" s="51">
        <v>42441</v>
      </c>
      <c r="L29" s="356">
        <v>62</v>
      </c>
      <c r="M29" s="354">
        <v>0.8116</v>
      </c>
      <c r="N29" s="356">
        <v>62</v>
      </c>
      <c r="O29" s="354">
        <v>0.7593000000000001</v>
      </c>
    </row>
    <row r="30" spans="1:15" ht="12.75">
      <c r="A30" s="10"/>
      <c r="B30" s="10"/>
      <c r="C30" s="365"/>
      <c r="D30" s="155" t="s">
        <v>533</v>
      </c>
      <c r="E30" s="156" t="s">
        <v>709</v>
      </c>
      <c r="F30" s="155" t="s">
        <v>454</v>
      </c>
      <c r="G30" s="10">
        <f t="shared" si="0"/>
        <v>65</v>
      </c>
      <c r="H30" s="11" t="s">
        <v>710</v>
      </c>
      <c r="I30" s="64" t="str">
        <f>zpet_konv(CEILING((konverze(H30))*(VLOOKUP(G30,$L$1:$M$67,2,0)),0.01))</f>
        <v>13:29.46</v>
      </c>
      <c r="J30" s="50"/>
      <c r="K30" s="51">
        <v>42441</v>
      </c>
      <c r="L30" s="356">
        <v>63</v>
      </c>
      <c r="M30" s="354">
        <v>0.8044</v>
      </c>
      <c r="N30" s="356">
        <v>63</v>
      </c>
      <c r="O30" s="354">
        <v>0.7488000000000001</v>
      </c>
    </row>
    <row r="31" spans="1:15" ht="12.75">
      <c r="A31" s="10"/>
      <c r="B31" s="10"/>
      <c r="C31" s="304"/>
      <c r="D31" s="155" t="s">
        <v>117</v>
      </c>
      <c r="E31" s="156" t="s">
        <v>255</v>
      </c>
      <c r="F31" s="155" t="s">
        <v>256</v>
      </c>
      <c r="G31" s="10">
        <f t="shared" si="0"/>
        <v>75</v>
      </c>
      <c r="H31" s="11" t="s">
        <v>712</v>
      </c>
      <c r="I31" s="64" t="str">
        <f>zpet_konv(CEILING((konverze(H31))*(VLOOKUP(G31,$L$1:$M$67,2,0)),0.01))</f>
        <v>14:05.29</v>
      </c>
      <c r="J31" s="50"/>
      <c r="K31" s="51">
        <v>42441</v>
      </c>
      <c r="L31" s="356">
        <v>64</v>
      </c>
      <c r="M31" s="354">
        <v>0.7971</v>
      </c>
      <c r="N31" s="356">
        <v>64</v>
      </c>
      <c r="O31" s="354">
        <v>0.7382</v>
      </c>
    </row>
    <row r="32" spans="1:15" ht="12.75">
      <c r="A32" s="10"/>
      <c r="B32" s="10"/>
      <c r="C32" s="302"/>
      <c r="D32" s="86"/>
      <c r="E32" s="450"/>
      <c r="F32" s="86"/>
      <c r="G32" s="10"/>
      <c r="H32" s="11"/>
      <c r="I32" s="64"/>
      <c r="J32" s="50"/>
      <c r="K32" s="51">
        <v>42441</v>
      </c>
      <c r="L32" s="355">
        <v>65</v>
      </c>
      <c r="M32" s="352">
        <v>0.7898</v>
      </c>
      <c r="N32" s="355">
        <v>65</v>
      </c>
      <c r="O32" s="352">
        <v>0.7276</v>
      </c>
    </row>
    <row r="33" spans="1:15" ht="12.75">
      <c r="A33" s="10"/>
      <c r="B33" s="10"/>
      <c r="C33" s="302"/>
      <c r="D33" s="232"/>
      <c r="E33" s="233"/>
      <c r="F33" s="232"/>
      <c r="G33" s="10"/>
      <c r="H33" s="11"/>
      <c r="I33" s="64"/>
      <c r="J33" s="50"/>
      <c r="K33" s="51">
        <v>42441</v>
      </c>
      <c r="L33" s="356">
        <v>66</v>
      </c>
      <c r="M33" s="354">
        <v>0.7816</v>
      </c>
      <c r="N33" s="356">
        <v>66</v>
      </c>
      <c r="O33" s="354">
        <v>0.7155</v>
      </c>
    </row>
    <row r="34" spans="1:15" ht="12.75">
      <c r="A34" s="10"/>
      <c r="B34" s="10"/>
      <c r="C34" s="338"/>
      <c r="D34" s="232"/>
      <c r="E34" s="233"/>
      <c r="F34" s="234"/>
      <c r="G34" s="10"/>
      <c r="H34" s="11"/>
      <c r="I34" s="64"/>
      <c r="J34" s="50"/>
      <c r="K34" s="51">
        <v>42441</v>
      </c>
      <c r="L34" s="356">
        <v>67</v>
      </c>
      <c r="M34" s="354">
        <v>0.7734</v>
      </c>
      <c r="N34" s="356">
        <v>67</v>
      </c>
      <c r="O34" s="354">
        <v>0.7034</v>
      </c>
    </row>
    <row r="35" spans="1:15" ht="12.75">
      <c r="A35" s="10"/>
      <c r="B35" s="10"/>
      <c r="C35" s="302"/>
      <c r="D35" s="232"/>
      <c r="E35" s="233"/>
      <c r="F35" s="232"/>
      <c r="G35" s="10"/>
      <c r="H35" s="11"/>
      <c r="I35" s="64"/>
      <c r="J35" s="50"/>
      <c r="K35" s="51">
        <v>42441</v>
      </c>
      <c r="L35" s="356">
        <v>68</v>
      </c>
      <c r="M35" s="354">
        <v>0.7652</v>
      </c>
      <c r="N35" s="356">
        <v>68</v>
      </c>
      <c r="O35" s="354">
        <v>0.6913</v>
      </c>
    </row>
    <row r="36" spans="1:15" ht="12.75">
      <c r="A36" s="10"/>
      <c r="B36" s="10"/>
      <c r="C36" s="263"/>
      <c r="D36" s="232"/>
      <c r="E36" s="233"/>
      <c r="F36" s="234"/>
      <c r="G36" s="10"/>
      <c r="H36" s="11"/>
      <c r="I36" s="64"/>
      <c r="J36" s="50"/>
      <c r="K36" s="51">
        <v>42441</v>
      </c>
      <c r="L36" s="356">
        <v>69</v>
      </c>
      <c r="M36" s="354">
        <v>0.757</v>
      </c>
      <c r="N36" s="356">
        <v>69</v>
      </c>
      <c r="O36" s="354">
        <v>0.6791</v>
      </c>
    </row>
    <row r="37" spans="1:15" ht="12.75">
      <c r="A37" s="10"/>
      <c r="B37" s="10"/>
      <c r="C37" s="268"/>
      <c r="D37" s="232"/>
      <c r="E37" s="233"/>
      <c r="F37" s="232"/>
      <c r="G37" s="10"/>
      <c r="H37" s="11"/>
      <c r="I37" s="64"/>
      <c r="J37" s="50"/>
      <c r="K37" s="51">
        <v>42441</v>
      </c>
      <c r="L37" s="355">
        <v>70</v>
      </c>
      <c r="M37" s="352">
        <v>0.7487</v>
      </c>
      <c r="N37" s="355">
        <v>70</v>
      </c>
      <c r="O37" s="352">
        <v>0.6669</v>
      </c>
    </row>
    <row r="38" spans="1:15" ht="12.75">
      <c r="A38" s="10"/>
      <c r="B38" s="10"/>
      <c r="C38" s="251"/>
      <c r="D38" s="232"/>
      <c r="E38" s="233"/>
      <c r="F38" s="234"/>
      <c r="G38" s="10"/>
      <c r="H38" s="11"/>
      <c r="I38" s="64"/>
      <c r="J38" s="50"/>
      <c r="K38" s="51">
        <v>42441</v>
      </c>
      <c r="L38" s="356">
        <v>71</v>
      </c>
      <c r="M38" s="354">
        <v>0.7387</v>
      </c>
      <c r="N38" s="356">
        <v>71</v>
      </c>
      <c r="O38" s="354">
        <v>0.6526000000000001</v>
      </c>
    </row>
    <row r="39" spans="1:15" ht="12.75">
      <c r="A39" s="10"/>
      <c r="B39" s="10"/>
      <c r="C39" s="263"/>
      <c r="D39" s="232"/>
      <c r="E39" s="233"/>
      <c r="F39" s="232"/>
      <c r="G39" s="10"/>
      <c r="H39" s="11"/>
      <c r="I39" s="64"/>
      <c r="J39" s="50"/>
      <c r="K39" s="51">
        <v>42441</v>
      </c>
      <c r="L39" s="356">
        <v>72</v>
      </c>
      <c r="M39" s="354">
        <v>0.7287</v>
      </c>
      <c r="N39" s="356">
        <v>72</v>
      </c>
      <c r="O39" s="354">
        <v>0.6383000000000001</v>
      </c>
    </row>
    <row r="40" spans="1:15" ht="12.75">
      <c r="A40" s="10"/>
      <c r="B40" s="10"/>
      <c r="C40" s="365"/>
      <c r="D40" s="232"/>
      <c r="E40" s="233"/>
      <c r="F40" s="232"/>
      <c r="G40" s="10"/>
      <c r="H40" s="11"/>
      <c r="I40" s="64"/>
      <c r="J40" s="50"/>
      <c r="K40" s="51">
        <v>42441</v>
      </c>
      <c r="L40" s="356">
        <v>73</v>
      </c>
      <c r="M40" s="354">
        <v>0.7187</v>
      </c>
      <c r="N40" s="356">
        <v>73</v>
      </c>
      <c r="O40" s="354">
        <v>0.6240000000000001</v>
      </c>
    </row>
    <row r="41" spans="1:15" ht="12.75">
      <c r="A41" s="10"/>
      <c r="B41" s="10"/>
      <c r="C41" s="302"/>
      <c r="D41" s="232"/>
      <c r="E41" s="233"/>
      <c r="F41" s="234"/>
      <c r="G41" s="10"/>
      <c r="H41" s="11"/>
      <c r="I41" s="64"/>
      <c r="J41" s="50"/>
      <c r="K41" s="51">
        <v>42441</v>
      </c>
      <c r="L41" s="356">
        <v>74</v>
      </c>
      <c r="M41" s="354">
        <v>0.7087</v>
      </c>
      <c r="N41" s="356">
        <v>74</v>
      </c>
      <c r="O41" s="354">
        <v>0.6096</v>
      </c>
    </row>
    <row r="42" spans="1:15" ht="12.75">
      <c r="A42" s="10"/>
      <c r="B42" s="10"/>
      <c r="C42" s="251"/>
      <c r="D42" s="232"/>
      <c r="E42" s="233"/>
      <c r="F42" s="232"/>
      <c r="G42" s="10"/>
      <c r="H42" s="11"/>
      <c r="I42" s="64"/>
      <c r="J42" s="50"/>
      <c r="K42" s="51">
        <v>42441</v>
      </c>
      <c r="L42" s="355">
        <v>75</v>
      </c>
      <c r="M42" s="352">
        <v>0.6986</v>
      </c>
      <c r="N42" s="355">
        <v>75</v>
      </c>
      <c r="O42" s="352">
        <v>0.5952</v>
      </c>
    </row>
    <row r="43" spans="1:15" ht="12.75">
      <c r="A43" s="10"/>
      <c r="B43" s="10"/>
      <c r="C43" s="276"/>
      <c r="D43" s="282"/>
      <c r="E43" s="283"/>
      <c r="F43" s="282"/>
      <c r="G43" s="10"/>
      <c r="H43" s="11"/>
      <c r="I43" s="64"/>
      <c r="J43" s="50"/>
      <c r="K43" s="51">
        <v>42441</v>
      </c>
      <c r="L43" s="356">
        <v>76</v>
      </c>
      <c r="M43" s="354">
        <v>0.6858</v>
      </c>
      <c r="N43" s="356">
        <v>76</v>
      </c>
      <c r="O43" s="354">
        <v>0.578</v>
      </c>
    </row>
    <row r="44" spans="1:15" ht="12.75">
      <c r="A44" s="10"/>
      <c r="B44" s="10"/>
      <c r="C44" s="254"/>
      <c r="D44" s="232"/>
      <c r="E44" s="233"/>
      <c r="F44" s="234"/>
      <c r="G44" s="10"/>
      <c r="H44" s="11"/>
      <c r="I44" s="64"/>
      <c r="J44" s="50"/>
      <c r="K44" s="51">
        <v>42441</v>
      </c>
      <c r="L44" s="356">
        <v>77</v>
      </c>
      <c r="M44" s="354">
        <v>0.6729999999999999</v>
      </c>
      <c r="N44" s="356">
        <v>77</v>
      </c>
      <c r="O44" s="354">
        <v>0.5608</v>
      </c>
    </row>
    <row r="45" spans="1:15" ht="12.75">
      <c r="A45" s="10"/>
      <c r="B45" s="10"/>
      <c r="C45" s="254"/>
      <c r="D45" s="232"/>
      <c r="E45" s="233"/>
      <c r="F45" s="232"/>
      <c r="G45" s="10"/>
      <c r="H45" s="11"/>
      <c r="I45" s="64"/>
      <c r="J45" s="50"/>
      <c r="K45" s="51">
        <v>42441</v>
      </c>
      <c r="L45" s="356">
        <v>78</v>
      </c>
      <c r="M45" s="354">
        <v>0.6601999999999999</v>
      </c>
      <c r="N45" s="356">
        <v>78</v>
      </c>
      <c r="O45" s="354">
        <v>0.5436</v>
      </c>
    </row>
    <row r="46" spans="1:15" ht="12.75">
      <c r="A46" s="10"/>
      <c r="B46" s="10"/>
      <c r="C46" s="254"/>
      <c r="D46" s="232"/>
      <c r="E46" s="233"/>
      <c r="F46" s="232"/>
      <c r="G46" s="10"/>
      <c r="H46" s="11"/>
      <c r="I46" s="64"/>
      <c r="J46" s="50"/>
      <c r="K46" s="51">
        <v>42441</v>
      </c>
      <c r="L46" s="356">
        <v>79</v>
      </c>
      <c r="M46" s="354">
        <v>0.6473999999999999</v>
      </c>
      <c r="N46" s="356">
        <v>79</v>
      </c>
      <c r="O46" s="354">
        <v>0.5263</v>
      </c>
    </row>
    <row r="47" spans="1:15" ht="12.75">
      <c r="A47" s="10"/>
      <c r="B47" s="10"/>
      <c r="C47" s="251"/>
      <c r="D47" s="232"/>
      <c r="E47" s="233"/>
      <c r="F47" s="234"/>
      <c r="G47" s="10"/>
      <c r="H47" s="11"/>
      <c r="I47" s="64"/>
      <c r="J47" s="50"/>
      <c r="K47" s="51">
        <v>42441</v>
      </c>
      <c r="L47" s="355">
        <v>80</v>
      </c>
      <c r="M47" s="352">
        <v>0.6347</v>
      </c>
      <c r="N47" s="355">
        <v>80</v>
      </c>
      <c r="O47" s="352">
        <v>0.509</v>
      </c>
    </row>
    <row r="48" spans="1:15" ht="12.75">
      <c r="A48" s="10"/>
      <c r="B48" s="10"/>
      <c r="C48" s="251"/>
      <c r="D48" s="232"/>
      <c r="E48" s="233"/>
      <c r="F48" s="240"/>
      <c r="G48" s="10"/>
      <c r="H48" s="11"/>
      <c r="I48" s="64"/>
      <c r="J48" s="50"/>
      <c r="K48" s="51">
        <v>42441</v>
      </c>
      <c r="L48" s="356">
        <v>81</v>
      </c>
      <c r="M48" s="354">
        <v>0.6181000000000001</v>
      </c>
      <c r="N48" s="356">
        <v>81</v>
      </c>
      <c r="O48" s="354">
        <v>0.48810000000000003</v>
      </c>
    </row>
    <row r="49" spans="1:15" ht="12.75">
      <c r="A49" s="10"/>
      <c r="B49" s="10"/>
      <c r="C49" s="251"/>
      <c r="D49" s="232"/>
      <c r="E49" s="233"/>
      <c r="F49" s="234"/>
      <c r="G49" s="10"/>
      <c r="H49" s="11"/>
      <c r="I49" s="64"/>
      <c r="J49" s="50"/>
      <c r="K49" s="51">
        <v>42441</v>
      </c>
      <c r="L49" s="356">
        <v>82</v>
      </c>
      <c r="M49" s="354">
        <v>0.6015000000000001</v>
      </c>
      <c r="N49" s="356">
        <v>82</v>
      </c>
      <c r="O49" s="354">
        <v>0.46720000000000006</v>
      </c>
    </row>
    <row r="50" spans="1:15" ht="12.75">
      <c r="A50" s="10"/>
      <c r="B50" s="10"/>
      <c r="C50" s="263"/>
      <c r="D50" s="232"/>
      <c r="E50" s="233"/>
      <c r="F50" s="234"/>
      <c r="G50" s="10"/>
      <c r="H50" s="11"/>
      <c r="I50" s="64"/>
      <c r="J50" s="50"/>
      <c r="K50" s="51">
        <v>42441</v>
      </c>
      <c r="L50" s="356">
        <v>83</v>
      </c>
      <c r="M50" s="354">
        <v>0.5849000000000002</v>
      </c>
      <c r="N50" s="356">
        <v>83</v>
      </c>
      <c r="O50" s="354">
        <v>0.4463000000000001</v>
      </c>
    </row>
    <row r="51" spans="1:15" ht="12.75">
      <c r="A51" s="10"/>
      <c r="B51" s="10"/>
      <c r="C51" s="251"/>
      <c r="D51" s="282"/>
      <c r="E51" s="283"/>
      <c r="F51" s="308"/>
      <c r="G51" s="10"/>
      <c r="H51" s="11"/>
      <c r="I51" s="64"/>
      <c r="J51" s="50"/>
      <c r="K51" s="51">
        <v>42441</v>
      </c>
      <c r="L51" s="356">
        <v>84</v>
      </c>
      <c r="M51" s="354">
        <v>0.5682</v>
      </c>
      <c r="N51" s="356">
        <v>84</v>
      </c>
      <c r="O51" s="354">
        <v>0.4255</v>
      </c>
    </row>
    <row r="52" spans="1:15" ht="12.75">
      <c r="A52" s="10"/>
      <c r="B52" s="10"/>
      <c r="C52" s="254"/>
      <c r="D52" s="232"/>
      <c r="E52" s="233"/>
      <c r="F52" s="232"/>
      <c r="G52" s="10"/>
      <c r="H52" s="11"/>
      <c r="I52" s="64"/>
      <c r="J52" s="50"/>
      <c r="K52" s="51">
        <v>42441</v>
      </c>
      <c r="L52" s="355">
        <v>85</v>
      </c>
      <c r="M52" s="352">
        <v>0.5515</v>
      </c>
      <c r="N52" s="355">
        <v>85</v>
      </c>
      <c r="O52" s="352">
        <v>0.4047</v>
      </c>
    </row>
    <row r="53" spans="1:15" ht="12.75">
      <c r="A53" s="10"/>
      <c r="B53" s="10"/>
      <c r="C53" s="268"/>
      <c r="D53" s="232"/>
      <c r="E53" s="233"/>
      <c r="F53" s="232"/>
      <c r="G53" s="10"/>
      <c r="H53" s="11"/>
      <c r="I53" s="64"/>
      <c r="J53" s="50"/>
      <c r="K53" s="51">
        <v>42441</v>
      </c>
      <c r="L53" s="356">
        <v>86</v>
      </c>
      <c r="M53" s="354">
        <v>0.5297999999999999</v>
      </c>
      <c r="N53" s="356">
        <v>86</v>
      </c>
      <c r="O53" s="354">
        <v>0.39390000000000003</v>
      </c>
    </row>
    <row r="54" spans="1:15" ht="12.75">
      <c r="A54" s="10"/>
      <c r="B54" s="10"/>
      <c r="C54" s="269"/>
      <c r="D54" s="238"/>
      <c r="E54" s="301"/>
      <c r="F54" s="238"/>
      <c r="G54" s="10"/>
      <c r="H54" s="11"/>
      <c r="I54" s="64"/>
      <c r="J54" s="50"/>
      <c r="K54" s="51">
        <v>42441</v>
      </c>
      <c r="L54" s="356">
        <v>87</v>
      </c>
      <c r="M54" s="354">
        <v>0.5080999999999999</v>
      </c>
      <c r="N54" s="356">
        <v>87</v>
      </c>
      <c r="O54" s="354">
        <v>0.38310000000000005</v>
      </c>
    </row>
    <row r="55" spans="1:15" ht="12.75">
      <c r="A55" s="10"/>
      <c r="B55" s="10"/>
      <c r="C55" s="245"/>
      <c r="D55" s="232"/>
      <c r="E55" s="233"/>
      <c r="F55" s="234"/>
      <c r="G55" s="10"/>
      <c r="H55" s="11"/>
      <c r="I55" s="64"/>
      <c r="J55" s="50"/>
      <c r="K55" s="51">
        <v>42441</v>
      </c>
      <c r="L55" s="356">
        <v>88</v>
      </c>
      <c r="M55" s="354">
        <v>0.4863999999999999</v>
      </c>
      <c r="N55" s="356">
        <v>88</v>
      </c>
      <c r="O55" s="354">
        <v>0.3723000000000001</v>
      </c>
    </row>
    <row r="56" spans="1:15" ht="12.75">
      <c r="A56" s="10"/>
      <c r="B56" s="10"/>
      <c r="C56" s="245"/>
      <c r="D56" s="232"/>
      <c r="E56" s="233"/>
      <c r="F56" s="234"/>
      <c r="G56" s="10"/>
      <c r="H56" s="11"/>
      <c r="I56" s="64"/>
      <c r="J56" s="50"/>
      <c r="K56" s="51">
        <v>42441</v>
      </c>
      <c r="L56" s="356">
        <v>89</v>
      </c>
      <c r="M56" s="354">
        <v>0.4646</v>
      </c>
      <c r="N56" s="356">
        <v>89</v>
      </c>
      <c r="O56" s="354">
        <v>0.3615000000000001</v>
      </c>
    </row>
    <row r="57" spans="1:15" ht="12.75">
      <c r="A57" s="10"/>
      <c r="B57" s="10"/>
      <c r="C57" s="244"/>
      <c r="D57" s="282"/>
      <c r="E57" s="283"/>
      <c r="F57" s="282"/>
      <c r="G57" s="10"/>
      <c r="H57" s="11"/>
      <c r="I57" s="64"/>
      <c r="J57" s="50"/>
      <c r="K57" s="51">
        <v>42441</v>
      </c>
      <c r="L57" s="355">
        <v>90</v>
      </c>
      <c r="M57" s="352">
        <v>0.4428</v>
      </c>
      <c r="N57" s="355">
        <v>90</v>
      </c>
      <c r="O57" s="352">
        <v>0.3506</v>
      </c>
    </row>
    <row r="58" spans="1:15" ht="12.75">
      <c r="A58" s="10"/>
      <c r="B58" s="10"/>
      <c r="C58" s="30"/>
      <c r="D58" s="238"/>
      <c r="E58" s="301"/>
      <c r="F58" s="328"/>
      <c r="G58" s="10"/>
      <c r="H58" s="11"/>
      <c r="I58" s="64"/>
      <c r="J58" s="50"/>
      <c r="K58" s="51">
        <v>42441</v>
      </c>
      <c r="L58" s="356">
        <v>91</v>
      </c>
      <c r="M58" s="354">
        <v>0.4146</v>
      </c>
      <c r="N58" s="356">
        <v>91</v>
      </c>
      <c r="O58" s="354">
        <v>0.325</v>
      </c>
    </row>
    <row r="59" spans="1:15" ht="12.75">
      <c r="A59" s="10"/>
      <c r="B59" s="10"/>
      <c r="C59" s="15"/>
      <c r="D59" s="282"/>
      <c r="E59" s="283"/>
      <c r="F59" s="282"/>
      <c r="G59" s="10"/>
      <c r="H59" s="11"/>
      <c r="I59" s="64"/>
      <c r="J59" s="50"/>
      <c r="K59" s="51">
        <v>42441</v>
      </c>
      <c r="L59" s="356">
        <v>92</v>
      </c>
      <c r="M59" s="354">
        <v>0.3864</v>
      </c>
      <c r="N59" s="356">
        <v>92</v>
      </c>
      <c r="O59" s="354">
        <v>0.2994</v>
      </c>
    </row>
    <row r="60" spans="1:15" ht="12.75">
      <c r="A60" s="10"/>
      <c r="B60" s="10"/>
      <c r="C60" s="59"/>
      <c r="D60" s="238"/>
      <c r="E60" s="233"/>
      <c r="F60" s="234"/>
      <c r="G60" s="10"/>
      <c r="H60" s="11"/>
      <c r="I60" s="64"/>
      <c r="J60" s="50"/>
      <c r="K60" s="51">
        <v>42441</v>
      </c>
      <c r="L60" s="356">
        <v>93</v>
      </c>
      <c r="M60" s="354">
        <v>0.3582</v>
      </c>
      <c r="N60" s="356">
        <v>93</v>
      </c>
      <c r="O60" s="354">
        <v>0.2738</v>
      </c>
    </row>
    <row r="61" spans="1:15" ht="12.75">
      <c r="A61" s="10"/>
      <c r="B61" s="10"/>
      <c r="C61" s="59"/>
      <c r="D61" s="232"/>
      <c r="E61" s="233"/>
      <c r="F61" s="232"/>
      <c r="G61" s="10"/>
      <c r="H61" s="11"/>
      <c r="I61" s="64"/>
      <c r="J61" s="50"/>
      <c r="K61" s="51">
        <v>42441</v>
      </c>
      <c r="L61" s="356">
        <v>94</v>
      </c>
      <c r="M61" s="354">
        <v>0.33</v>
      </c>
      <c r="N61" s="356">
        <v>94</v>
      </c>
      <c r="O61" s="354">
        <v>0.24819999999999998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54</v>
      </c>
      <c r="I62" s="37"/>
      <c r="J62" s="38"/>
      <c r="K62" s="39"/>
      <c r="L62" s="355">
        <v>95</v>
      </c>
      <c r="M62" s="352">
        <v>0.3017</v>
      </c>
      <c r="N62" s="355">
        <v>95</v>
      </c>
      <c r="O62" s="352">
        <v>0.2225</v>
      </c>
    </row>
    <row r="63" spans="1:15" ht="12.75">
      <c r="A63" s="7" t="s">
        <v>534</v>
      </c>
      <c r="B63" s="12"/>
      <c r="C63" s="111"/>
      <c r="D63" s="39"/>
      <c r="E63" s="39"/>
      <c r="F63" s="39"/>
      <c r="G63" s="8"/>
      <c r="H63" s="12" t="s">
        <v>10</v>
      </c>
      <c r="I63" s="41"/>
      <c r="J63" s="42"/>
      <c r="K63" s="39"/>
      <c r="L63" s="356">
        <v>96</v>
      </c>
      <c r="M63" s="354">
        <v>0.2787</v>
      </c>
      <c r="N63" s="356">
        <v>96</v>
      </c>
      <c r="O63" s="354">
        <v>0.2134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4"/>
      <c r="J64" s="45"/>
      <c r="K64" s="39"/>
      <c r="L64" s="356">
        <v>97</v>
      </c>
      <c r="M64" s="354">
        <v>0.2557</v>
      </c>
      <c r="N64" s="356">
        <v>97</v>
      </c>
      <c r="O64" s="354">
        <v>0.2043</v>
      </c>
    </row>
    <row r="65" spans="1:15" ht="18">
      <c r="A65" s="466" t="s">
        <v>56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356">
        <v>98</v>
      </c>
      <c r="M65" s="354">
        <v>0.2327</v>
      </c>
      <c r="N65" s="356">
        <v>98</v>
      </c>
      <c r="O65" s="354">
        <v>0.1952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10" t="s">
        <v>6</v>
      </c>
      <c r="L66" s="356">
        <v>99</v>
      </c>
      <c r="M66" s="354">
        <v>0.2097</v>
      </c>
      <c r="N66" s="356">
        <v>99</v>
      </c>
      <c r="O66" s="354">
        <v>0.186</v>
      </c>
    </row>
    <row r="67" spans="1:15" ht="12.75">
      <c r="A67" s="10"/>
      <c r="B67" s="10"/>
      <c r="C67" s="304"/>
      <c r="D67" s="183" t="s">
        <v>116</v>
      </c>
      <c r="E67" s="184" t="s">
        <v>271</v>
      </c>
      <c r="F67" s="227" t="s">
        <v>337</v>
      </c>
      <c r="G67" s="10">
        <f>TRUNC((K67-E67)/365.25)</f>
        <v>72</v>
      </c>
      <c r="H67" s="11" t="s">
        <v>684</v>
      </c>
      <c r="I67" s="64" t="str">
        <f>zpet_konv(CEILING((konverze(H67))*(VLOOKUP(G67,$N$1:$O$67,2,0)),0.01))</f>
        <v>11:08.64</v>
      </c>
      <c r="J67" s="50"/>
      <c r="K67" s="51">
        <v>42441</v>
      </c>
      <c r="L67" s="355">
        <v>100</v>
      </c>
      <c r="M67" s="352">
        <v>0.1868</v>
      </c>
      <c r="N67" s="355">
        <v>100</v>
      </c>
      <c r="O67" s="352">
        <v>0.1768</v>
      </c>
    </row>
    <row r="68" spans="1:11" ht="12.75">
      <c r="A68" s="10"/>
      <c r="B68" s="10"/>
      <c r="C68" s="305"/>
      <c r="D68" s="82" t="s">
        <v>375</v>
      </c>
      <c r="E68" s="184">
        <v>22408</v>
      </c>
      <c r="F68" s="421" t="s">
        <v>401</v>
      </c>
      <c r="G68" s="10">
        <f>TRUNC((K68-E68)/365.25)</f>
        <v>54</v>
      </c>
      <c r="H68" s="11" t="s">
        <v>680</v>
      </c>
      <c r="I68" s="64" t="str">
        <f>zpet_konv(CEILING((konverze(H68))*(VLOOKUP(G68,$N$1:$O$67,2,0)),0.01))</f>
        <v>11:24.46</v>
      </c>
      <c r="J68" s="50"/>
      <c r="K68" s="51">
        <v>42441</v>
      </c>
    </row>
    <row r="69" spans="1:11" ht="12.75">
      <c r="A69" s="10"/>
      <c r="B69" s="10"/>
      <c r="C69" s="15"/>
      <c r="D69" s="367" t="s">
        <v>576</v>
      </c>
      <c r="E69" s="368">
        <v>23649</v>
      </c>
      <c r="F69" s="367" t="s">
        <v>127</v>
      </c>
      <c r="G69" s="10">
        <f>TRUNC((K69-E69)/365.25)</f>
        <v>51</v>
      </c>
      <c r="H69" s="11" t="s">
        <v>683</v>
      </c>
      <c r="I69" s="64" t="str">
        <f>zpet_konv(CEILING((konverze(H69))*(VLOOKUP(G69,$N$1:$O$67,2,0)),0.01))</f>
        <v>12:19.11</v>
      </c>
      <c r="J69" s="50"/>
      <c r="K69" s="51">
        <v>42441</v>
      </c>
    </row>
    <row r="70" spans="1:11" ht="12.75">
      <c r="A70" s="10"/>
      <c r="B70" s="10"/>
      <c r="C70" s="311"/>
      <c r="D70" s="367" t="s">
        <v>582</v>
      </c>
      <c r="E70" s="368">
        <v>26967</v>
      </c>
      <c r="F70" s="367" t="s">
        <v>343</v>
      </c>
      <c r="G70" s="10">
        <f>TRUNC((K70-E70)/365.25)</f>
        <v>42</v>
      </c>
      <c r="H70" s="11" t="s">
        <v>679</v>
      </c>
      <c r="I70" s="64" t="str">
        <f>zpet_konv(CEILING((konverze(H70))*(VLOOKUP(G70,$N$1:$O$67,2,0)),0.01))</f>
        <v>12:26.26</v>
      </c>
      <c r="J70" s="50"/>
      <c r="K70" s="51">
        <v>42441</v>
      </c>
    </row>
    <row r="71" spans="1:11" ht="12.75">
      <c r="A71" s="10"/>
      <c r="B71" s="10"/>
      <c r="C71" s="305"/>
      <c r="D71" s="183" t="s">
        <v>681</v>
      </c>
      <c r="E71" s="184">
        <v>26239</v>
      </c>
      <c r="F71" s="183" t="s">
        <v>487</v>
      </c>
      <c r="G71" s="10">
        <f>TRUNC((K71-E71)/365.25)</f>
        <v>44</v>
      </c>
      <c r="H71" s="11" t="s">
        <v>682</v>
      </c>
      <c r="I71" s="64" t="str">
        <f>zpet_konv(CEILING((konverze(H71))*(VLOOKUP(G71,$N$1:$O$67,2,0)),0.01))</f>
        <v>12:46.71</v>
      </c>
      <c r="J71" s="50"/>
      <c r="K71" s="51">
        <v>42441</v>
      </c>
    </row>
    <row r="72" spans="1:11" ht="12.75">
      <c r="A72" s="10"/>
      <c r="B72" s="10"/>
      <c r="C72" s="15"/>
      <c r="D72" s="318"/>
      <c r="E72" s="319"/>
      <c r="F72" s="320"/>
      <c r="G72" s="10"/>
      <c r="H72" s="11"/>
      <c r="I72" s="64"/>
      <c r="J72" s="50"/>
      <c r="K72" s="51">
        <v>42441</v>
      </c>
    </row>
    <row r="73" spans="1:11" ht="12.75">
      <c r="A73" s="10"/>
      <c r="B73" s="10"/>
      <c r="C73" s="305"/>
      <c r="D73" s="321"/>
      <c r="E73" s="329"/>
      <c r="F73" s="321"/>
      <c r="G73" s="10"/>
      <c r="H73" s="11"/>
      <c r="I73" s="64"/>
      <c r="J73" s="50"/>
      <c r="K73" s="51">
        <v>42441</v>
      </c>
    </row>
    <row r="74" spans="1:11" ht="12.75">
      <c r="A74" s="10"/>
      <c r="B74" s="10"/>
      <c r="C74" s="302"/>
      <c r="D74" s="318"/>
      <c r="E74" s="319"/>
      <c r="F74" s="320"/>
      <c r="G74" s="10"/>
      <c r="H74" s="11"/>
      <c r="I74" s="64"/>
      <c r="J74" s="50"/>
      <c r="K74" s="51">
        <v>42441</v>
      </c>
    </row>
    <row r="75" spans="1:11" ht="12.75">
      <c r="A75" s="10"/>
      <c r="B75" s="10"/>
      <c r="C75" s="305"/>
      <c r="D75" s="183"/>
      <c r="E75" s="184"/>
      <c r="F75" s="183"/>
      <c r="G75" s="10"/>
      <c r="H75" s="11"/>
      <c r="I75" s="64"/>
      <c r="J75" s="50"/>
      <c r="K75" s="51">
        <v>42441</v>
      </c>
    </row>
    <row r="76" spans="1:11" ht="12.75">
      <c r="A76" s="10"/>
      <c r="B76" s="10"/>
      <c r="C76" s="305"/>
      <c r="D76" s="318"/>
      <c r="E76" s="319"/>
      <c r="F76" s="320"/>
      <c r="G76" s="10"/>
      <c r="H76" s="11"/>
      <c r="I76" s="64"/>
      <c r="J76" s="50"/>
      <c r="K76" s="51">
        <v>42441</v>
      </c>
    </row>
    <row r="77" spans="1:11" ht="12.75">
      <c r="A77" s="10"/>
      <c r="B77" s="10"/>
      <c r="C77" s="312"/>
      <c r="D77" s="318"/>
      <c r="E77" s="319"/>
      <c r="F77" s="320"/>
      <c r="G77" s="10"/>
      <c r="H77" s="11"/>
      <c r="I77" s="64"/>
      <c r="J77" s="50"/>
      <c r="K77" s="51">
        <v>42441</v>
      </c>
    </row>
    <row r="78" spans="1:11" ht="12.75">
      <c r="A78" s="10"/>
      <c r="B78" s="10"/>
      <c r="C78" s="313"/>
      <c r="D78" s="286"/>
      <c r="E78" s="319"/>
      <c r="F78" s="341"/>
      <c r="G78" s="10"/>
      <c r="H78" s="11"/>
      <c r="I78" s="64"/>
      <c r="J78" s="50"/>
      <c r="K78" s="51">
        <v>42441</v>
      </c>
    </row>
    <row r="79" spans="1:11" ht="12.75">
      <c r="A79" s="10"/>
      <c r="B79" s="10"/>
      <c r="C79" s="305"/>
      <c r="D79" s="318"/>
      <c r="E79" s="319"/>
      <c r="F79" s="318"/>
      <c r="G79" s="10"/>
      <c r="H79" s="11"/>
      <c r="I79" s="64"/>
      <c r="J79" s="50"/>
      <c r="K79" s="51">
        <v>42441</v>
      </c>
    </row>
    <row r="80" spans="1:11" ht="12.75">
      <c r="A80" s="10"/>
      <c r="B80" s="10"/>
      <c r="C80" s="313"/>
      <c r="D80" s="318"/>
      <c r="E80" s="319"/>
      <c r="F80" s="320"/>
      <c r="G80" s="10"/>
      <c r="H80" s="11"/>
      <c r="I80" s="64"/>
      <c r="J80" s="50"/>
      <c r="K80" s="51">
        <v>42441</v>
      </c>
    </row>
    <row r="81" spans="1:11" ht="12.75">
      <c r="A81" s="10"/>
      <c r="B81" s="10"/>
      <c r="C81" s="312"/>
      <c r="D81" s="230"/>
      <c r="E81" s="231"/>
      <c r="F81" s="246"/>
      <c r="G81" s="10"/>
      <c r="H81" s="11"/>
      <c r="I81" s="64"/>
      <c r="J81" s="50"/>
      <c r="K81" s="51">
        <v>42441</v>
      </c>
    </row>
    <row r="82" spans="1:11" ht="12.75">
      <c r="A82" s="10"/>
      <c r="B82" s="10"/>
      <c r="C82" s="15"/>
      <c r="D82" s="318"/>
      <c r="E82" s="319"/>
      <c r="F82" s="318"/>
      <c r="G82" s="10"/>
      <c r="H82" s="11"/>
      <c r="I82" s="64"/>
      <c r="J82" s="50"/>
      <c r="K82" s="51">
        <v>42441</v>
      </c>
    </row>
    <row r="83" spans="1:11" ht="12.75">
      <c r="A83" s="10"/>
      <c r="B83" s="10"/>
      <c r="C83" s="15"/>
      <c r="D83" s="318"/>
      <c r="E83" s="319"/>
      <c r="F83" s="320"/>
      <c r="G83" s="10"/>
      <c r="H83" s="11"/>
      <c r="I83" s="64"/>
      <c r="J83" s="50"/>
      <c r="K83" s="51">
        <v>42441</v>
      </c>
    </row>
    <row r="84" spans="1:11" ht="12.75">
      <c r="A84" s="10"/>
      <c r="B84" s="10"/>
      <c r="C84" s="15"/>
      <c r="D84" s="321"/>
      <c r="E84" s="329"/>
      <c r="F84" s="330"/>
      <c r="G84" s="10"/>
      <c r="H84" s="11"/>
      <c r="I84" s="64"/>
      <c r="J84" s="50"/>
      <c r="K84" s="51">
        <v>42441</v>
      </c>
    </row>
    <row r="85" spans="1:11" ht="12.75">
      <c r="A85" s="10"/>
      <c r="B85" s="10"/>
      <c r="C85" s="15"/>
      <c r="D85" s="321"/>
      <c r="E85" s="329"/>
      <c r="F85" s="377"/>
      <c r="G85" s="10"/>
      <c r="H85" s="11"/>
      <c r="I85" s="64"/>
      <c r="J85" s="50"/>
      <c r="K85" s="51">
        <v>42441</v>
      </c>
    </row>
    <row r="86" spans="1:11" ht="12.75">
      <c r="A86" s="10"/>
      <c r="B86" s="10"/>
      <c r="C86" s="15"/>
      <c r="D86" s="318"/>
      <c r="E86" s="319"/>
      <c r="F86" s="318"/>
      <c r="G86" s="10"/>
      <c r="H86" s="11"/>
      <c r="I86" s="64"/>
      <c r="J86" s="50"/>
      <c r="K86" s="51">
        <v>42441</v>
      </c>
    </row>
    <row r="87" spans="1:11" ht="12.75">
      <c r="A87" s="10"/>
      <c r="B87" s="10"/>
      <c r="C87" s="15"/>
      <c r="D87" s="321"/>
      <c r="E87" s="329"/>
      <c r="F87" s="321"/>
      <c r="G87" s="10"/>
      <c r="H87" s="11"/>
      <c r="I87" s="64"/>
      <c r="J87" s="50"/>
      <c r="K87" s="51">
        <v>42441</v>
      </c>
    </row>
    <row r="88" spans="1:11" ht="12.75">
      <c r="A88" s="10"/>
      <c r="B88" s="10"/>
      <c r="C88" s="15"/>
      <c r="D88" s="230"/>
      <c r="E88" s="231"/>
      <c r="F88" s="246"/>
      <c r="G88" s="10"/>
      <c r="H88" s="11"/>
      <c r="I88" s="64"/>
      <c r="J88" s="50"/>
      <c r="K88" s="51">
        <v>42441</v>
      </c>
    </row>
    <row r="89" spans="1:11" ht="12.75">
      <c r="A89" s="10"/>
      <c r="B89" s="10"/>
      <c r="C89" s="15"/>
      <c r="D89" s="318"/>
      <c r="E89" s="319"/>
      <c r="F89" s="320"/>
      <c r="G89" s="10"/>
      <c r="H89" s="11"/>
      <c r="I89" s="64"/>
      <c r="J89" s="50"/>
      <c r="K89" s="51">
        <v>42441</v>
      </c>
    </row>
    <row r="90" spans="1:11" ht="12.75">
      <c r="A90" s="10"/>
      <c r="B90" s="10"/>
      <c r="C90" s="15"/>
      <c r="D90" s="318"/>
      <c r="E90" s="319"/>
      <c r="F90" s="318"/>
      <c r="G90" s="10"/>
      <c r="H90" s="11"/>
      <c r="I90" s="64"/>
      <c r="J90" s="50"/>
      <c r="K90" s="51">
        <v>42441</v>
      </c>
    </row>
    <row r="91" spans="1:11" ht="12.75">
      <c r="A91" s="10"/>
      <c r="B91" s="10"/>
      <c r="C91" s="15"/>
      <c r="D91" s="318"/>
      <c r="E91" s="319"/>
      <c r="F91" s="318"/>
      <c r="G91" s="10"/>
      <c r="H91" s="11"/>
      <c r="I91" s="64"/>
      <c r="J91" s="50"/>
      <c r="K91" s="51">
        <v>42441</v>
      </c>
    </row>
    <row r="92" spans="1:11" ht="12.75">
      <c r="A92" s="10"/>
      <c r="B92" s="10"/>
      <c r="C92" s="15"/>
      <c r="D92" s="318"/>
      <c r="E92" s="319"/>
      <c r="F92" s="318"/>
      <c r="G92" s="10"/>
      <c r="H92" s="11"/>
      <c r="I92" s="64"/>
      <c r="J92" s="50"/>
      <c r="K92" s="51">
        <v>42441</v>
      </c>
    </row>
    <row r="93" spans="1:11" ht="12.75">
      <c r="A93" s="10"/>
      <c r="B93" s="10"/>
      <c r="C93" s="15"/>
      <c r="D93" s="318"/>
      <c r="E93" s="319"/>
      <c r="F93" s="320"/>
      <c r="G93" s="10"/>
      <c r="H93" s="11"/>
      <c r="I93" s="64"/>
      <c r="J93" s="50"/>
      <c r="K93" s="51">
        <v>42441</v>
      </c>
    </row>
    <row r="94" spans="1:11" ht="12.75">
      <c r="A94" s="10"/>
      <c r="B94" s="10"/>
      <c r="C94" s="15"/>
      <c r="D94" s="318"/>
      <c r="E94" s="319"/>
      <c r="F94" s="318"/>
      <c r="G94" s="10"/>
      <c r="H94" s="11"/>
      <c r="I94" s="64"/>
      <c r="J94" s="50"/>
      <c r="K94" s="51">
        <v>42441</v>
      </c>
    </row>
    <row r="95" spans="1:11" ht="12.75">
      <c r="A95" s="10"/>
      <c r="B95" s="10"/>
      <c r="C95" s="15"/>
      <c r="D95" s="318"/>
      <c r="E95" s="319"/>
      <c r="F95" s="320"/>
      <c r="G95" s="10"/>
      <c r="H95" s="11"/>
      <c r="I95" s="64"/>
      <c r="J95" s="50"/>
      <c r="K95" s="51">
        <v>42441</v>
      </c>
    </row>
    <row r="96" spans="1:11" ht="12.75">
      <c r="A96" s="10"/>
      <c r="B96" s="10"/>
      <c r="C96" s="15"/>
      <c r="D96" s="318"/>
      <c r="E96" s="319"/>
      <c r="F96" s="320"/>
      <c r="G96" s="10"/>
      <c r="H96" s="11"/>
      <c r="I96" s="64"/>
      <c r="J96" s="50"/>
      <c r="K96" s="51">
        <v>42441</v>
      </c>
    </row>
    <row r="97" spans="1:11" ht="12.75">
      <c r="A97" s="10"/>
      <c r="B97" s="10"/>
      <c r="C97" s="15"/>
      <c r="D97" s="318"/>
      <c r="E97" s="327"/>
      <c r="F97" s="320"/>
      <c r="G97" s="10"/>
      <c r="H97" s="11"/>
      <c r="I97" s="64"/>
      <c r="J97" s="50"/>
      <c r="K97" s="51">
        <v>42441</v>
      </c>
    </row>
    <row r="98" spans="1:11" ht="12.75">
      <c r="A98" s="10"/>
      <c r="B98" s="10"/>
      <c r="C98" s="15"/>
      <c r="D98" s="82"/>
      <c r="E98" s="184"/>
      <c r="F98" s="421"/>
      <c r="G98" s="10"/>
      <c r="H98" s="11"/>
      <c r="I98" s="64"/>
      <c r="J98" s="50"/>
      <c r="K98" s="51">
        <v>42441</v>
      </c>
    </row>
    <row r="99" spans="1:11" ht="12.75">
      <c r="A99" s="10"/>
      <c r="B99" s="10"/>
      <c r="C99" s="15"/>
      <c r="D99" s="230"/>
      <c r="E99" s="231"/>
      <c r="F99" s="416"/>
      <c r="G99" s="10"/>
      <c r="H99" s="11"/>
      <c r="I99" s="64"/>
      <c r="J99" s="50"/>
      <c r="K99" s="51">
        <v>42441</v>
      </c>
    </row>
    <row r="100" spans="1:11" ht="12.75">
      <c r="A100" s="10"/>
      <c r="B100" s="10"/>
      <c r="C100" s="15"/>
      <c r="D100" s="318"/>
      <c r="E100" s="319"/>
      <c r="F100" s="321"/>
      <c r="G100" s="10"/>
      <c r="H100" s="11"/>
      <c r="I100" s="64"/>
      <c r="J100" s="50"/>
      <c r="K100" s="51">
        <v>42441</v>
      </c>
    </row>
    <row r="101" spans="1:11" ht="12.75">
      <c r="A101" s="10"/>
      <c r="B101" s="10"/>
      <c r="C101" s="15"/>
      <c r="D101" s="183"/>
      <c r="E101" s="184"/>
      <c r="F101" s="225"/>
      <c r="G101" s="10"/>
      <c r="H101" s="11"/>
      <c r="I101" s="64"/>
      <c r="J101" s="50"/>
      <c r="K101" s="51">
        <v>42441</v>
      </c>
    </row>
    <row r="102" spans="1:11" ht="12.75">
      <c r="A102" s="10"/>
      <c r="B102" s="10"/>
      <c r="C102" s="15"/>
      <c r="D102" s="318"/>
      <c r="E102" s="319"/>
      <c r="F102" s="318"/>
      <c r="G102" s="10"/>
      <c r="H102" s="11"/>
      <c r="I102" s="64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64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64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64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64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64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64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64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64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64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64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64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64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64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64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64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64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64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64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64"/>
      <c r="J121" s="50"/>
      <c r="K121" s="51">
        <v>42441</v>
      </c>
    </row>
  </sheetData>
  <sheetProtection/>
  <mergeCells count="2">
    <mergeCell ref="A4:J4"/>
    <mergeCell ref="A65:J65"/>
  </mergeCells>
  <printOptions/>
  <pageMargins left="0.25" right="0.29" top="0.53" bottom="0.55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1"/>
  <dimension ref="A1:O121"/>
  <sheetViews>
    <sheetView zoomScalePageLayoutView="0" workbookViewId="0" topLeftCell="A49">
      <selection activeCell="D72" sqref="D72:I121"/>
    </sheetView>
  </sheetViews>
  <sheetFormatPr defaultColWidth="9.00390625" defaultRowHeight="12.75"/>
  <cols>
    <col min="1" max="1" width="3.25390625" style="40" customWidth="1"/>
    <col min="2" max="2" width="4.75390625" style="40" customWidth="1"/>
    <col min="3" max="3" width="8.75390625" style="40" customWidth="1"/>
    <col min="4" max="4" width="20.625" style="40" bestFit="1" customWidth="1"/>
    <col min="5" max="5" width="11.625" style="40" bestFit="1" customWidth="1"/>
    <col min="6" max="6" width="23.125" style="40" customWidth="1"/>
    <col min="7" max="7" width="4.75390625" style="40" customWidth="1"/>
    <col min="8" max="8" width="8.75390625" style="40" customWidth="1"/>
    <col min="9" max="9" width="13.75390625" style="40" customWidth="1"/>
    <col min="10" max="10" width="4.75390625" style="40" customWidth="1"/>
    <col min="11" max="11" width="10.375" style="40" bestFit="1" customWidth="1"/>
    <col min="12" max="12" width="4.75390625" style="40" customWidth="1"/>
    <col min="13" max="13" width="6.75390625" style="40" customWidth="1"/>
    <col min="14" max="14" width="4.75390625" style="40" customWidth="1"/>
    <col min="15" max="15" width="6.75390625" style="40" customWidth="1"/>
    <col min="16" max="16384" width="9.125" style="40" customWidth="1"/>
  </cols>
  <sheetData>
    <row r="1" spans="1:15" ht="12.75">
      <c r="A1" s="4" t="s">
        <v>64</v>
      </c>
      <c r="B1" s="6"/>
      <c r="C1" s="6"/>
      <c r="D1" s="36"/>
      <c r="E1" s="36"/>
      <c r="F1" s="36"/>
      <c r="G1" s="5"/>
      <c r="H1" s="6" t="s">
        <v>61</v>
      </c>
      <c r="I1" s="67"/>
      <c r="J1" s="68"/>
      <c r="K1" s="39"/>
      <c r="L1" s="357" t="s">
        <v>464</v>
      </c>
      <c r="M1" s="126"/>
      <c r="N1" s="357" t="s">
        <v>464</v>
      </c>
      <c r="O1" s="126"/>
    </row>
    <row r="2" spans="1:15" ht="12.75">
      <c r="A2" s="7" t="s">
        <v>534</v>
      </c>
      <c r="B2" s="12"/>
      <c r="C2" s="111"/>
      <c r="D2" s="39"/>
      <c r="E2" s="39"/>
      <c r="F2" s="39"/>
      <c r="G2" s="8"/>
      <c r="H2" s="12" t="s">
        <v>0</v>
      </c>
      <c r="I2" s="69"/>
      <c r="J2" s="68"/>
      <c r="K2" s="39"/>
      <c r="L2" s="28">
        <v>35</v>
      </c>
      <c r="M2" s="127">
        <v>0.971</v>
      </c>
      <c r="N2" s="28">
        <v>35</v>
      </c>
      <c r="O2" s="127">
        <v>0.971</v>
      </c>
    </row>
    <row r="3" spans="1:15" ht="12.75">
      <c r="A3" s="9" t="s">
        <v>193</v>
      </c>
      <c r="B3" s="1"/>
      <c r="C3" s="1"/>
      <c r="D3" s="43"/>
      <c r="E3" s="43"/>
      <c r="F3" s="43"/>
      <c r="G3" s="3"/>
      <c r="H3" s="1"/>
      <c r="I3" s="70"/>
      <c r="J3" s="68"/>
      <c r="K3" s="39"/>
      <c r="L3" s="128">
        <v>36</v>
      </c>
      <c r="M3" s="129">
        <v>0.9647</v>
      </c>
      <c r="N3" s="128">
        <v>36</v>
      </c>
      <c r="O3" s="129">
        <v>0.9642</v>
      </c>
    </row>
    <row r="4" spans="1:15" ht="18">
      <c r="A4" s="466" t="s">
        <v>63</v>
      </c>
      <c r="B4" s="466"/>
      <c r="C4" s="466"/>
      <c r="D4" s="466"/>
      <c r="E4" s="466"/>
      <c r="F4" s="466"/>
      <c r="G4" s="466"/>
      <c r="H4" s="466"/>
      <c r="I4" s="466"/>
      <c r="J4" s="466"/>
      <c r="K4" s="17"/>
      <c r="L4" s="128">
        <v>37</v>
      </c>
      <c r="M4" s="129">
        <v>0.9584</v>
      </c>
      <c r="N4" s="128">
        <v>37</v>
      </c>
      <c r="O4" s="129">
        <v>0.9574</v>
      </c>
    </row>
    <row r="5" spans="1:15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 t="s">
        <v>9</v>
      </c>
      <c r="K5" s="21" t="s">
        <v>6</v>
      </c>
      <c r="L5" s="128">
        <v>38</v>
      </c>
      <c r="M5" s="129">
        <v>0.9522</v>
      </c>
      <c r="N5" s="128">
        <v>38</v>
      </c>
      <c r="O5" s="129">
        <v>0.9506</v>
      </c>
    </row>
    <row r="6" spans="1:15" ht="12.75">
      <c r="A6" s="10"/>
      <c r="B6" s="10"/>
      <c r="C6" s="303"/>
      <c r="D6" s="155" t="s">
        <v>280</v>
      </c>
      <c r="E6" s="156" t="s">
        <v>281</v>
      </c>
      <c r="F6" s="155" t="s">
        <v>214</v>
      </c>
      <c r="G6" s="10">
        <f aca="true" t="shared" si="0" ref="G6:G15">TRUNC((K6-E6)/365.25)</f>
        <v>76</v>
      </c>
      <c r="H6" s="348" t="s">
        <v>672</v>
      </c>
      <c r="I6" s="71" t="str">
        <f>zpet_konv(CEILING((konverze(H6))*(VLOOKUP(G6,$L$1:$M$67,2,0)),0.01))</f>
        <v>11:55.83</v>
      </c>
      <c r="J6" s="50"/>
      <c r="K6" s="51">
        <v>42441</v>
      </c>
      <c r="L6" s="128">
        <v>39</v>
      </c>
      <c r="M6" s="129">
        <v>0.9459</v>
      </c>
      <c r="N6" s="128">
        <v>39</v>
      </c>
      <c r="O6" s="129">
        <v>0.9438</v>
      </c>
    </row>
    <row r="7" spans="1:15" ht="12.75">
      <c r="A7" s="10"/>
      <c r="B7" s="10"/>
      <c r="C7" s="305"/>
      <c r="D7" s="155" t="s">
        <v>273</v>
      </c>
      <c r="E7" s="156" t="s">
        <v>274</v>
      </c>
      <c r="F7" s="155" t="s">
        <v>275</v>
      </c>
      <c r="G7" s="10">
        <f t="shared" si="0"/>
        <v>61</v>
      </c>
      <c r="H7" s="11" t="s">
        <v>669</v>
      </c>
      <c r="I7" s="71" t="str">
        <f>zpet_konv(CEILING((konverze(H7))*(VLOOKUP(G7,$L$1:$M$67,2,0)),0.01))</f>
        <v>12:29.87</v>
      </c>
      <c r="J7" s="50"/>
      <c r="K7" s="51">
        <v>42441</v>
      </c>
      <c r="L7" s="130">
        <v>40</v>
      </c>
      <c r="M7" s="131">
        <v>0.9396</v>
      </c>
      <c r="N7" s="130">
        <v>40</v>
      </c>
      <c r="O7" s="131">
        <v>0.937</v>
      </c>
    </row>
    <row r="8" spans="1:15" ht="12.75">
      <c r="A8" s="10"/>
      <c r="B8" s="10"/>
      <c r="C8" s="311"/>
      <c r="D8" s="155" t="s">
        <v>84</v>
      </c>
      <c r="E8" s="156" t="s">
        <v>272</v>
      </c>
      <c r="F8" s="155" t="s">
        <v>270</v>
      </c>
      <c r="G8" s="10">
        <f t="shared" si="0"/>
        <v>65</v>
      </c>
      <c r="H8" s="11" t="s">
        <v>671</v>
      </c>
      <c r="I8" s="71" t="str">
        <f>zpet_konv(CEILING((konverze(H8))*(VLOOKUP(G8,$L$1:$M$67,2,0)),0.01))</f>
        <v>12:34.97</v>
      </c>
      <c r="J8" s="50"/>
      <c r="K8" s="51">
        <v>42441</v>
      </c>
      <c r="L8" s="128">
        <v>41</v>
      </c>
      <c r="M8" s="129">
        <v>0.933</v>
      </c>
      <c r="N8" s="128">
        <v>41</v>
      </c>
      <c r="O8" s="129">
        <v>0.9299</v>
      </c>
    </row>
    <row r="9" spans="1:15" ht="12.75">
      <c r="A9" s="10"/>
      <c r="B9" s="10"/>
      <c r="C9" s="305"/>
      <c r="D9" s="155" t="s">
        <v>119</v>
      </c>
      <c r="E9" s="156" t="s">
        <v>276</v>
      </c>
      <c r="F9" s="155" t="s">
        <v>69</v>
      </c>
      <c r="G9" s="10">
        <f t="shared" si="0"/>
        <v>60</v>
      </c>
      <c r="H9" s="11" t="s">
        <v>670</v>
      </c>
      <c r="I9" s="71" t="str">
        <f>zpet_konv(CEILING((konverze(H9))*(VLOOKUP(G9,$L$1:$M$67,2,0)),0.01))</f>
        <v>12:58.11</v>
      </c>
      <c r="J9" s="50"/>
      <c r="K9" s="51">
        <v>42441</v>
      </c>
      <c r="L9" s="128">
        <v>42</v>
      </c>
      <c r="M9" s="129">
        <v>0.9265</v>
      </c>
      <c r="N9" s="128">
        <v>42</v>
      </c>
      <c r="O9" s="129">
        <v>0.9228</v>
      </c>
    </row>
    <row r="10" spans="1:15" ht="12.75">
      <c r="A10" s="10"/>
      <c r="B10" s="10"/>
      <c r="C10" s="15"/>
      <c r="D10" s="403" t="s">
        <v>174</v>
      </c>
      <c r="E10" s="404" t="s">
        <v>263</v>
      </c>
      <c r="F10" s="403" t="s">
        <v>264</v>
      </c>
      <c r="G10" s="10">
        <f t="shared" si="0"/>
        <v>68</v>
      </c>
      <c r="H10" s="11" t="s">
        <v>674</v>
      </c>
      <c r="I10" s="71" t="str">
        <f>zpet_konv(CEILING((konverze(H10))*(VLOOKUP(G10,$L$1:$M$67,2,0)),0.01))</f>
        <v>14:08.40</v>
      </c>
      <c r="J10" s="50"/>
      <c r="K10" s="51">
        <v>42441</v>
      </c>
      <c r="L10" s="128">
        <v>43</v>
      </c>
      <c r="M10" s="129">
        <v>0.9199</v>
      </c>
      <c r="N10" s="128">
        <v>43</v>
      </c>
      <c r="O10" s="129">
        <v>0.9158</v>
      </c>
    </row>
    <row r="11" spans="1:15" ht="12.75">
      <c r="A11" s="10"/>
      <c r="B11" s="10"/>
      <c r="C11" s="311"/>
      <c r="D11" s="155" t="s">
        <v>98</v>
      </c>
      <c r="E11" s="156" t="s">
        <v>277</v>
      </c>
      <c r="F11" s="155" t="s">
        <v>99</v>
      </c>
      <c r="G11" s="10">
        <f t="shared" si="0"/>
        <v>73</v>
      </c>
      <c r="H11" s="11" t="s">
        <v>676</v>
      </c>
      <c r="I11" s="71" t="str">
        <f>zpet_konv(CEILING((konverze(H11))*(VLOOKUP(G11,$L$1:$M$67,2,0)),0.01))</f>
        <v>14:11.09</v>
      </c>
      <c r="J11" s="50"/>
      <c r="K11" s="51">
        <v>42441</v>
      </c>
      <c r="L11" s="128">
        <v>44</v>
      </c>
      <c r="M11" s="129">
        <v>0.9134</v>
      </c>
      <c r="N11" s="128">
        <v>44</v>
      </c>
      <c r="O11" s="129">
        <v>0.9087</v>
      </c>
    </row>
    <row r="12" spans="1:15" ht="12.75">
      <c r="A12" s="10"/>
      <c r="B12" s="10"/>
      <c r="C12" s="311"/>
      <c r="D12" s="155" t="s">
        <v>450</v>
      </c>
      <c r="E12" s="156">
        <v>17126</v>
      </c>
      <c r="F12" s="155" t="s">
        <v>279</v>
      </c>
      <c r="G12" s="10">
        <f t="shared" si="0"/>
        <v>69</v>
      </c>
      <c r="H12" s="11" t="s">
        <v>675</v>
      </c>
      <c r="I12" s="71" t="str">
        <f>zpet_konv(CEILING((konverze(H12))*(VLOOKUP(G12,$L$1:$M$67,2,0)),0.01))</f>
        <v>14:43.37</v>
      </c>
      <c r="J12" s="50"/>
      <c r="K12" s="51">
        <v>42441</v>
      </c>
      <c r="L12" s="130">
        <v>45</v>
      </c>
      <c r="M12" s="131">
        <v>0.9068</v>
      </c>
      <c r="N12" s="130">
        <v>45</v>
      </c>
      <c r="O12" s="131">
        <v>0.9016</v>
      </c>
    </row>
    <row r="13" spans="1:15" ht="12.75">
      <c r="A13" s="10"/>
      <c r="B13" s="10"/>
      <c r="C13" s="420"/>
      <c r="D13" s="155" t="s">
        <v>113</v>
      </c>
      <c r="E13" s="156" t="s">
        <v>282</v>
      </c>
      <c r="F13" s="155" t="s">
        <v>72</v>
      </c>
      <c r="G13" s="10">
        <f t="shared" si="0"/>
        <v>56</v>
      </c>
      <c r="H13" s="11" t="s">
        <v>673</v>
      </c>
      <c r="I13" s="71" t="str">
        <f>zpet_konv(CEILING((konverze(H13))*(VLOOKUP(G13,$L$1:$M$67,2,0)),0.01))</f>
        <v>14:59.37</v>
      </c>
      <c r="J13" s="50"/>
      <c r="K13" s="51">
        <v>42441</v>
      </c>
      <c r="L13" s="128">
        <v>46</v>
      </c>
      <c r="M13" s="129">
        <v>0.9</v>
      </c>
      <c r="N13" s="128">
        <v>46</v>
      </c>
      <c r="O13" s="129">
        <v>0.8942</v>
      </c>
    </row>
    <row r="14" spans="1:15" ht="12.75">
      <c r="A14" s="10"/>
      <c r="B14" s="10"/>
      <c r="C14" s="311"/>
      <c r="D14" s="155" t="s">
        <v>165</v>
      </c>
      <c r="E14" s="156" t="s">
        <v>278</v>
      </c>
      <c r="F14" s="155" t="s">
        <v>340</v>
      </c>
      <c r="G14" s="10">
        <f t="shared" si="0"/>
        <v>73</v>
      </c>
      <c r="H14" s="11" t="s">
        <v>678</v>
      </c>
      <c r="I14" s="71" t="str">
        <f>zpet_konv(CEILING((konverze(H14))*(VLOOKUP(G14,$L$1:$M$67,2,0)),0.01))</f>
        <v>15:12.78</v>
      </c>
      <c r="J14" s="50"/>
      <c r="K14" s="51">
        <v>42441</v>
      </c>
      <c r="L14" s="128">
        <v>47</v>
      </c>
      <c r="M14" s="129">
        <v>0.8931</v>
      </c>
      <c r="N14" s="128">
        <v>47</v>
      </c>
      <c r="O14" s="129">
        <v>0.8869</v>
      </c>
    </row>
    <row r="15" spans="1:15" ht="12.75">
      <c r="A15" s="10"/>
      <c r="B15" s="10"/>
      <c r="C15" s="305"/>
      <c r="D15" s="437" t="s">
        <v>643</v>
      </c>
      <c r="E15" s="436">
        <v>19534</v>
      </c>
      <c r="F15" s="435" t="s">
        <v>591</v>
      </c>
      <c r="G15" s="10">
        <f t="shared" si="0"/>
        <v>62</v>
      </c>
      <c r="H15" s="11" t="s">
        <v>677</v>
      </c>
      <c r="I15" s="71" t="str">
        <f>zpet_konv(CEILING((konverze(H15))*(VLOOKUP(G15,$L$1:$M$67,2,0)),0.01))</f>
        <v>17:24.84</v>
      </c>
      <c r="J15" s="50"/>
      <c r="K15" s="51">
        <v>42441</v>
      </c>
      <c r="L15" s="128">
        <v>48</v>
      </c>
      <c r="M15" s="129">
        <v>0.8863</v>
      </c>
      <c r="N15" s="128">
        <v>48</v>
      </c>
      <c r="O15" s="129">
        <v>0.8795</v>
      </c>
    </row>
    <row r="16" spans="1:15" ht="12.75">
      <c r="A16" s="10"/>
      <c r="B16" s="10"/>
      <c r="C16" s="311"/>
      <c r="D16" s="447"/>
      <c r="E16" s="448"/>
      <c r="F16" s="447"/>
      <c r="G16" s="10"/>
      <c r="H16" s="11"/>
      <c r="I16" s="71"/>
      <c r="J16" s="50"/>
      <c r="K16" s="51">
        <v>42441</v>
      </c>
      <c r="L16" s="128">
        <v>49</v>
      </c>
      <c r="M16" s="129">
        <v>0.8794</v>
      </c>
      <c r="N16" s="128">
        <v>49</v>
      </c>
      <c r="O16" s="129">
        <v>0.8722</v>
      </c>
    </row>
    <row r="17" spans="1:15" ht="12.75">
      <c r="A17" s="10"/>
      <c r="B17" s="10"/>
      <c r="C17" s="303"/>
      <c r="D17" s="232"/>
      <c r="E17" s="233"/>
      <c r="F17" s="232"/>
      <c r="G17" s="10"/>
      <c r="H17" s="11"/>
      <c r="I17" s="71"/>
      <c r="J17" s="50"/>
      <c r="K17" s="51">
        <v>42441</v>
      </c>
      <c r="L17" s="130">
        <v>50</v>
      </c>
      <c r="M17" s="131">
        <v>0.8726</v>
      </c>
      <c r="N17" s="130">
        <v>50</v>
      </c>
      <c r="O17" s="131">
        <v>0.8648</v>
      </c>
    </row>
    <row r="18" spans="1:15" ht="12.75">
      <c r="A18" s="10"/>
      <c r="B18" s="10"/>
      <c r="C18" s="303"/>
      <c r="D18" s="232"/>
      <c r="E18" s="233"/>
      <c r="F18" s="232"/>
      <c r="G18" s="10"/>
      <c r="H18" s="11"/>
      <c r="I18" s="71"/>
      <c r="J18" s="50"/>
      <c r="K18" s="51">
        <v>42441</v>
      </c>
      <c r="L18" s="128">
        <v>51</v>
      </c>
      <c r="M18" s="129">
        <v>0.8655</v>
      </c>
      <c r="N18" s="128">
        <v>51</v>
      </c>
      <c r="O18" s="129">
        <v>0.8572</v>
      </c>
    </row>
    <row r="19" spans="1:15" ht="12.75">
      <c r="A19" s="10"/>
      <c r="B19" s="10"/>
      <c r="C19" s="303"/>
      <c r="D19" s="232"/>
      <c r="E19" s="233"/>
      <c r="F19" s="232"/>
      <c r="G19" s="10"/>
      <c r="H19" s="11"/>
      <c r="I19" s="71"/>
      <c r="J19" s="50"/>
      <c r="K19" s="51">
        <v>42441</v>
      </c>
      <c r="L19" s="128">
        <v>52</v>
      </c>
      <c r="M19" s="129">
        <v>0.8584</v>
      </c>
      <c r="N19" s="128">
        <v>52</v>
      </c>
      <c r="O19" s="129">
        <v>0.8495</v>
      </c>
    </row>
    <row r="20" spans="1:15" ht="12.75">
      <c r="A20" s="10"/>
      <c r="B20" s="10"/>
      <c r="C20" s="303"/>
      <c r="D20" s="232"/>
      <c r="E20" s="233"/>
      <c r="F20" s="285"/>
      <c r="G20" s="10"/>
      <c r="H20" s="11"/>
      <c r="I20" s="71"/>
      <c r="J20" s="50"/>
      <c r="K20" s="51">
        <v>42441</v>
      </c>
      <c r="L20" s="128">
        <v>53</v>
      </c>
      <c r="M20" s="129">
        <v>0.8512</v>
      </c>
      <c r="N20" s="128">
        <v>53</v>
      </c>
      <c r="O20" s="129">
        <v>0.8419</v>
      </c>
    </row>
    <row r="21" spans="1:15" ht="12.75">
      <c r="A21" s="10"/>
      <c r="B21" s="10"/>
      <c r="C21" s="338"/>
      <c r="D21" s="232"/>
      <c r="E21" s="233"/>
      <c r="F21" s="232"/>
      <c r="G21" s="10"/>
      <c r="H21" s="11"/>
      <c r="I21" s="71"/>
      <c r="J21" s="50"/>
      <c r="K21" s="51">
        <v>42441</v>
      </c>
      <c r="L21" s="128">
        <v>54</v>
      </c>
      <c r="M21" s="129">
        <v>0.8441</v>
      </c>
      <c r="N21" s="128">
        <v>54</v>
      </c>
      <c r="O21" s="129">
        <v>0.8342</v>
      </c>
    </row>
    <row r="22" spans="1:15" ht="12.75">
      <c r="A22" s="10"/>
      <c r="B22" s="10"/>
      <c r="C22" s="224"/>
      <c r="D22" s="232"/>
      <c r="E22" s="233"/>
      <c r="F22" s="232"/>
      <c r="G22" s="10"/>
      <c r="H22" s="11"/>
      <c r="I22" s="71"/>
      <c r="J22" s="50"/>
      <c r="K22" s="51">
        <v>42441</v>
      </c>
      <c r="L22" s="130">
        <v>55</v>
      </c>
      <c r="M22" s="131">
        <v>0.837</v>
      </c>
      <c r="N22" s="130">
        <v>55</v>
      </c>
      <c r="O22" s="131">
        <v>0.8266</v>
      </c>
    </row>
    <row r="23" spans="1:15" ht="12.75">
      <c r="A23" s="10"/>
      <c r="B23" s="10"/>
      <c r="C23" s="15"/>
      <c r="D23" s="232"/>
      <c r="E23" s="233"/>
      <c r="F23" s="232"/>
      <c r="G23" s="10"/>
      <c r="H23" s="11"/>
      <c r="I23" s="71"/>
      <c r="J23" s="50"/>
      <c r="K23" s="51">
        <v>42441</v>
      </c>
      <c r="L23" s="128">
        <v>56</v>
      </c>
      <c r="M23" s="129">
        <v>0.8296</v>
      </c>
      <c r="N23" s="128">
        <v>56</v>
      </c>
      <c r="O23" s="129">
        <v>0.8187</v>
      </c>
    </row>
    <row r="24" spans="1:15" ht="12.75">
      <c r="A24" s="10"/>
      <c r="B24" s="10"/>
      <c r="C24" s="15"/>
      <c r="D24" s="232"/>
      <c r="E24" s="233"/>
      <c r="F24" s="232"/>
      <c r="G24" s="10"/>
      <c r="H24" s="11"/>
      <c r="I24" s="71"/>
      <c r="J24" s="50"/>
      <c r="K24" s="51">
        <v>42441</v>
      </c>
      <c r="L24" s="128">
        <v>57</v>
      </c>
      <c r="M24" s="129">
        <v>0.8222</v>
      </c>
      <c r="N24" s="128">
        <v>57</v>
      </c>
      <c r="O24" s="129">
        <v>0.8108</v>
      </c>
    </row>
    <row r="25" spans="1:15" ht="12.75">
      <c r="A25" s="10"/>
      <c r="B25" s="10"/>
      <c r="C25" s="59"/>
      <c r="D25" s="232"/>
      <c r="E25" s="233"/>
      <c r="F25" s="232"/>
      <c r="G25" s="10"/>
      <c r="H25" s="11"/>
      <c r="I25" s="71"/>
      <c r="J25" s="50"/>
      <c r="K25" s="51">
        <v>42441</v>
      </c>
      <c r="L25" s="128">
        <v>58</v>
      </c>
      <c r="M25" s="129">
        <v>0.8148</v>
      </c>
      <c r="N25" s="128">
        <v>58</v>
      </c>
      <c r="O25" s="129">
        <v>0.8028</v>
      </c>
    </row>
    <row r="26" spans="1:15" ht="12.75">
      <c r="A26" s="10"/>
      <c r="B26" s="10"/>
      <c r="C26" s="15"/>
      <c r="D26" s="232"/>
      <c r="E26" s="233"/>
      <c r="F26" s="232"/>
      <c r="G26" s="10"/>
      <c r="H26" s="11"/>
      <c r="I26" s="71"/>
      <c r="J26" s="50"/>
      <c r="K26" s="51">
        <v>42441</v>
      </c>
      <c r="L26" s="128">
        <v>59</v>
      </c>
      <c r="M26" s="129">
        <v>0.8074</v>
      </c>
      <c r="N26" s="128">
        <v>59</v>
      </c>
      <c r="O26" s="129">
        <v>0.7949</v>
      </c>
    </row>
    <row r="27" spans="1:15" ht="12.75">
      <c r="A27" s="10"/>
      <c r="B27" s="10"/>
      <c r="C27" s="15"/>
      <c r="D27" s="232"/>
      <c r="E27" s="233"/>
      <c r="F27" s="285"/>
      <c r="G27" s="10"/>
      <c r="H27" s="11"/>
      <c r="I27" s="71"/>
      <c r="J27" s="50"/>
      <c r="K27" s="51">
        <v>42441</v>
      </c>
      <c r="L27" s="130">
        <v>60</v>
      </c>
      <c r="M27" s="131">
        <v>0.8</v>
      </c>
      <c r="N27" s="130">
        <v>60</v>
      </c>
      <c r="O27" s="131">
        <v>0.787</v>
      </c>
    </row>
    <row r="28" spans="1:15" ht="12.75">
      <c r="A28" s="10"/>
      <c r="B28" s="10"/>
      <c r="C28" s="15"/>
      <c r="D28" s="232"/>
      <c r="E28" s="233"/>
      <c r="F28" s="232"/>
      <c r="G28" s="10"/>
      <c r="H28" s="11"/>
      <c r="I28" s="71"/>
      <c r="J28" s="50"/>
      <c r="K28" s="51">
        <v>42441</v>
      </c>
      <c r="L28" s="128">
        <v>61</v>
      </c>
      <c r="M28" s="129">
        <v>0.7923</v>
      </c>
      <c r="N28" s="128">
        <v>61</v>
      </c>
      <c r="O28" s="129">
        <v>0.7788</v>
      </c>
    </row>
    <row r="29" spans="1:15" ht="12.75">
      <c r="A29" s="10"/>
      <c r="B29" s="10"/>
      <c r="C29" s="15"/>
      <c r="D29" s="232"/>
      <c r="E29" s="233"/>
      <c r="F29" s="232"/>
      <c r="G29" s="10"/>
      <c r="H29" s="11"/>
      <c r="I29" s="71"/>
      <c r="J29" s="50"/>
      <c r="K29" s="51">
        <v>42441</v>
      </c>
      <c r="L29" s="128">
        <v>62</v>
      </c>
      <c r="M29" s="129">
        <v>0.7846</v>
      </c>
      <c r="N29" s="128">
        <v>62</v>
      </c>
      <c r="O29" s="129">
        <v>0.7706</v>
      </c>
    </row>
    <row r="30" spans="1:15" ht="12.75">
      <c r="A30" s="10"/>
      <c r="B30" s="10"/>
      <c r="C30" s="15"/>
      <c r="D30" s="232"/>
      <c r="E30" s="233"/>
      <c r="F30" s="232"/>
      <c r="G30" s="10"/>
      <c r="H30" s="11"/>
      <c r="I30" s="71"/>
      <c r="J30" s="50"/>
      <c r="K30" s="51">
        <v>42441</v>
      </c>
      <c r="L30" s="128">
        <v>63</v>
      </c>
      <c r="M30" s="129">
        <v>0.777</v>
      </c>
      <c r="N30" s="128">
        <v>63</v>
      </c>
      <c r="O30" s="129">
        <v>0.7624</v>
      </c>
    </row>
    <row r="31" spans="1:15" ht="12.75">
      <c r="A31" s="10"/>
      <c r="B31" s="10"/>
      <c r="C31" s="15"/>
      <c r="D31" s="232"/>
      <c r="E31" s="233"/>
      <c r="F31" s="232"/>
      <c r="G31" s="10"/>
      <c r="H31" s="11"/>
      <c r="I31" s="71"/>
      <c r="J31" s="50"/>
      <c r="K31" s="51">
        <v>42441</v>
      </c>
      <c r="L31" s="128">
        <v>64</v>
      </c>
      <c r="M31" s="129">
        <v>0.7693</v>
      </c>
      <c r="N31" s="128">
        <v>64</v>
      </c>
      <c r="O31" s="129">
        <v>0.7542</v>
      </c>
    </row>
    <row r="32" spans="1:15" ht="12.75">
      <c r="A32" s="10"/>
      <c r="B32" s="10"/>
      <c r="C32" s="15"/>
      <c r="D32" s="232"/>
      <c r="E32" s="233"/>
      <c r="F32" s="232"/>
      <c r="G32" s="10"/>
      <c r="H32" s="11"/>
      <c r="I32" s="71"/>
      <c r="J32" s="50"/>
      <c r="K32" s="51">
        <v>42441</v>
      </c>
      <c r="L32" s="130">
        <v>65</v>
      </c>
      <c r="M32" s="131">
        <v>0.7616</v>
      </c>
      <c r="N32" s="130">
        <v>65</v>
      </c>
      <c r="O32" s="131">
        <v>0.746</v>
      </c>
    </row>
    <row r="33" spans="1:15" ht="12.75">
      <c r="A33" s="10"/>
      <c r="B33" s="10"/>
      <c r="C33" s="303"/>
      <c r="D33" s="232"/>
      <c r="E33" s="233"/>
      <c r="F33" s="232"/>
      <c r="G33" s="10"/>
      <c r="H33" s="11"/>
      <c r="I33" s="71"/>
      <c r="J33" s="50"/>
      <c r="K33" s="51">
        <v>42441</v>
      </c>
      <c r="L33" s="128">
        <v>66</v>
      </c>
      <c r="M33" s="129">
        <v>0.7536</v>
      </c>
      <c r="N33" s="128">
        <v>66</v>
      </c>
      <c r="O33" s="129">
        <v>0.7375</v>
      </c>
    </row>
    <row r="34" spans="1:15" ht="12.75">
      <c r="A34" s="10"/>
      <c r="B34" s="10"/>
      <c r="C34" s="224"/>
      <c r="D34" s="232"/>
      <c r="E34" s="233"/>
      <c r="F34" s="232"/>
      <c r="G34" s="10"/>
      <c r="H34" s="11"/>
      <c r="I34" s="71"/>
      <c r="J34" s="50"/>
      <c r="K34" s="51">
        <v>42441</v>
      </c>
      <c r="L34" s="128">
        <v>67</v>
      </c>
      <c r="M34" s="129">
        <v>0.7457</v>
      </c>
      <c r="N34" s="128">
        <v>67</v>
      </c>
      <c r="O34" s="129">
        <v>0.729</v>
      </c>
    </row>
    <row r="35" spans="1:15" ht="12.75">
      <c r="A35" s="10"/>
      <c r="B35" s="10"/>
      <c r="C35" s="303"/>
      <c r="D35" s="232"/>
      <c r="E35" s="233"/>
      <c r="F35" s="234"/>
      <c r="G35" s="10"/>
      <c r="H35" s="11"/>
      <c r="I35" s="71"/>
      <c r="J35" s="50"/>
      <c r="K35" s="51">
        <v>42441</v>
      </c>
      <c r="L35" s="128">
        <v>68</v>
      </c>
      <c r="M35" s="129">
        <v>0.7377</v>
      </c>
      <c r="N35" s="128">
        <v>68</v>
      </c>
      <c r="O35" s="129">
        <v>0.7206</v>
      </c>
    </row>
    <row r="36" spans="1:15" ht="12.75">
      <c r="A36" s="10"/>
      <c r="B36" s="10"/>
      <c r="C36" s="15"/>
      <c r="D36" s="232"/>
      <c r="E36" s="233"/>
      <c r="F36" s="234"/>
      <c r="G36" s="10"/>
      <c r="H36" s="11"/>
      <c r="I36" s="71"/>
      <c r="J36" s="50"/>
      <c r="K36" s="51">
        <v>42441</v>
      </c>
      <c r="L36" s="128">
        <v>69</v>
      </c>
      <c r="M36" s="129">
        <v>0.7298</v>
      </c>
      <c r="N36" s="128">
        <v>69</v>
      </c>
      <c r="O36" s="129">
        <v>0.7121</v>
      </c>
    </row>
    <row r="37" spans="1:15" ht="12.75">
      <c r="A37" s="10"/>
      <c r="B37" s="10"/>
      <c r="C37" s="15"/>
      <c r="D37" s="155"/>
      <c r="E37" s="156"/>
      <c r="F37" s="221"/>
      <c r="G37" s="10"/>
      <c r="H37" s="11"/>
      <c r="I37" s="71"/>
      <c r="J37" s="50"/>
      <c r="K37" s="51">
        <v>42441</v>
      </c>
      <c r="L37" s="130">
        <v>70</v>
      </c>
      <c r="M37" s="131">
        <v>0.7218</v>
      </c>
      <c r="N37" s="130">
        <v>70</v>
      </c>
      <c r="O37" s="131">
        <v>0.7036</v>
      </c>
    </row>
    <row r="38" spans="1:15" ht="12.75">
      <c r="A38" s="10"/>
      <c r="B38" s="10"/>
      <c r="C38" s="15"/>
      <c r="D38" s="54"/>
      <c r="E38" s="54"/>
      <c r="F38" s="54"/>
      <c r="G38" s="10"/>
      <c r="H38" s="11"/>
      <c r="I38" s="71"/>
      <c r="J38" s="50"/>
      <c r="K38" s="51">
        <v>42441</v>
      </c>
      <c r="L38" s="128">
        <v>71</v>
      </c>
      <c r="M38" s="129">
        <v>0.7136</v>
      </c>
      <c r="N38" s="128">
        <v>71</v>
      </c>
      <c r="O38" s="129">
        <v>0.6948</v>
      </c>
    </row>
    <row r="39" spans="1:15" ht="12.75">
      <c r="A39" s="10"/>
      <c r="B39" s="10"/>
      <c r="C39" s="15"/>
      <c r="D39" s="54"/>
      <c r="E39" s="54"/>
      <c r="F39" s="54"/>
      <c r="G39" s="10"/>
      <c r="H39" s="11"/>
      <c r="I39" s="71"/>
      <c r="J39" s="50"/>
      <c r="K39" s="51">
        <v>42441</v>
      </c>
      <c r="L39" s="128">
        <v>72</v>
      </c>
      <c r="M39" s="129">
        <v>0.7053</v>
      </c>
      <c r="N39" s="128">
        <v>72</v>
      </c>
      <c r="O39" s="129">
        <v>0.6861</v>
      </c>
    </row>
    <row r="40" spans="1:15" ht="12.75">
      <c r="A40" s="10"/>
      <c r="B40" s="10"/>
      <c r="C40" s="15"/>
      <c r="D40" s="54"/>
      <c r="E40" s="54"/>
      <c r="F40" s="54"/>
      <c r="G40" s="10"/>
      <c r="H40" s="11"/>
      <c r="I40" s="71"/>
      <c r="J40" s="50"/>
      <c r="K40" s="51">
        <v>42441</v>
      </c>
      <c r="L40" s="128">
        <v>73</v>
      </c>
      <c r="M40" s="129">
        <v>0.6971</v>
      </c>
      <c r="N40" s="128">
        <v>73</v>
      </c>
      <c r="O40" s="129">
        <v>0.6773</v>
      </c>
    </row>
    <row r="41" spans="1:15" ht="12.75">
      <c r="A41" s="10"/>
      <c r="B41" s="10"/>
      <c r="C41" s="15"/>
      <c r="D41" s="54"/>
      <c r="E41" s="54"/>
      <c r="F41" s="54"/>
      <c r="G41" s="10"/>
      <c r="H41" s="11"/>
      <c r="I41" s="71"/>
      <c r="J41" s="50"/>
      <c r="K41" s="51">
        <v>42441</v>
      </c>
      <c r="L41" s="128">
        <v>74</v>
      </c>
      <c r="M41" s="129">
        <v>0.6888</v>
      </c>
      <c r="N41" s="128">
        <v>74</v>
      </c>
      <c r="O41" s="129">
        <v>0.6686</v>
      </c>
    </row>
    <row r="42" spans="1:15" ht="12.75">
      <c r="A42" s="10"/>
      <c r="B42" s="10"/>
      <c r="C42" s="15"/>
      <c r="D42" s="54"/>
      <c r="E42" s="54"/>
      <c r="F42" s="54"/>
      <c r="G42" s="10"/>
      <c r="H42" s="11"/>
      <c r="I42" s="71"/>
      <c r="J42" s="50"/>
      <c r="K42" s="51">
        <v>42441</v>
      </c>
      <c r="L42" s="130">
        <v>75</v>
      </c>
      <c r="M42" s="131">
        <v>0.6806</v>
      </c>
      <c r="N42" s="130">
        <v>75</v>
      </c>
      <c r="O42" s="131">
        <v>0.6598</v>
      </c>
    </row>
    <row r="43" spans="1:15" ht="12.75">
      <c r="A43" s="10"/>
      <c r="B43" s="10"/>
      <c r="C43" s="15"/>
      <c r="D43" s="54"/>
      <c r="E43" s="54"/>
      <c r="F43" s="54"/>
      <c r="G43" s="10"/>
      <c r="H43" s="11"/>
      <c r="I43" s="71"/>
      <c r="J43" s="50"/>
      <c r="K43" s="51">
        <v>42441</v>
      </c>
      <c r="L43" s="128">
        <v>76</v>
      </c>
      <c r="M43" s="129">
        <v>0.6719</v>
      </c>
      <c r="N43" s="128">
        <v>76</v>
      </c>
      <c r="O43" s="129">
        <v>0.6506</v>
      </c>
    </row>
    <row r="44" spans="1:15" ht="12.75">
      <c r="A44" s="10"/>
      <c r="B44" s="10"/>
      <c r="C44" s="15"/>
      <c r="D44" s="54"/>
      <c r="E44" s="54"/>
      <c r="F44" s="54"/>
      <c r="G44" s="10"/>
      <c r="H44" s="11"/>
      <c r="I44" s="71"/>
      <c r="J44" s="50"/>
      <c r="K44" s="51">
        <v>42441</v>
      </c>
      <c r="L44" s="128">
        <v>77</v>
      </c>
      <c r="M44" s="129">
        <v>0.6632</v>
      </c>
      <c r="N44" s="128">
        <v>77</v>
      </c>
      <c r="O44" s="129">
        <v>0.6414</v>
      </c>
    </row>
    <row r="45" spans="1:15" ht="12.75">
      <c r="A45" s="10"/>
      <c r="B45" s="10"/>
      <c r="C45" s="15"/>
      <c r="D45" s="54"/>
      <c r="E45" s="54"/>
      <c r="F45" s="54"/>
      <c r="G45" s="10"/>
      <c r="H45" s="11"/>
      <c r="I45" s="71"/>
      <c r="J45" s="50"/>
      <c r="K45" s="51">
        <v>42441</v>
      </c>
      <c r="L45" s="128">
        <v>78</v>
      </c>
      <c r="M45" s="129">
        <v>0.6546</v>
      </c>
      <c r="N45" s="128">
        <v>78</v>
      </c>
      <c r="O45" s="129">
        <v>0.6322</v>
      </c>
    </row>
    <row r="46" spans="1:15" ht="12.75">
      <c r="A46" s="10"/>
      <c r="B46" s="10"/>
      <c r="C46" s="15"/>
      <c r="D46" s="54"/>
      <c r="E46" s="54"/>
      <c r="F46" s="54"/>
      <c r="G46" s="10"/>
      <c r="H46" s="11"/>
      <c r="I46" s="71"/>
      <c r="J46" s="50"/>
      <c r="K46" s="51">
        <v>42441</v>
      </c>
      <c r="L46" s="128">
        <v>79</v>
      </c>
      <c r="M46" s="129">
        <v>0.6459</v>
      </c>
      <c r="N46" s="128">
        <v>79</v>
      </c>
      <c r="O46" s="129">
        <v>0.623</v>
      </c>
    </row>
    <row r="47" spans="1:15" ht="12.75">
      <c r="A47" s="10"/>
      <c r="B47" s="10"/>
      <c r="C47" s="15"/>
      <c r="D47" s="54"/>
      <c r="E47" s="54"/>
      <c r="F47" s="54"/>
      <c r="G47" s="10"/>
      <c r="H47" s="11"/>
      <c r="I47" s="71"/>
      <c r="J47" s="50"/>
      <c r="K47" s="51">
        <v>42441</v>
      </c>
      <c r="L47" s="130">
        <v>80</v>
      </c>
      <c r="M47" s="131">
        <v>0.6372</v>
      </c>
      <c r="N47" s="130">
        <v>80</v>
      </c>
      <c r="O47" s="131">
        <v>0.6138</v>
      </c>
    </row>
    <row r="48" spans="1:15" ht="12.75">
      <c r="A48" s="10"/>
      <c r="B48" s="10"/>
      <c r="C48" s="15"/>
      <c r="D48" s="54"/>
      <c r="E48" s="54"/>
      <c r="F48" s="54"/>
      <c r="G48" s="10"/>
      <c r="H48" s="11"/>
      <c r="I48" s="71"/>
      <c r="J48" s="50"/>
      <c r="K48" s="51">
        <v>42441</v>
      </c>
      <c r="L48" s="128">
        <v>81</v>
      </c>
      <c r="M48" s="129">
        <v>0.6278</v>
      </c>
      <c r="N48" s="128">
        <v>81</v>
      </c>
      <c r="O48" s="129">
        <v>0.6038</v>
      </c>
    </row>
    <row r="49" spans="1:15" ht="12.75">
      <c r="A49" s="10"/>
      <c r="B49" s="10"/>
      <c r="C49" s="15"/>
      <c r="D49" s="54"/>
      <c r="E49" s="54"/>
      <c r="F49" s="54"/>
      <c r="G49" s="10"/>
      <c r="H49" s="11"/>
      <c r="I49" s="71"/>
      <c r="J49" s="50"/>
      <c r="K49" s="51">
        <v>42441</v>
      </c>
      <c r="L49" s="128">
        <v>82</v>
      </c>
      <c r="M49" s="129">
        <v>0.6183</v>
      </c>
      <c r="N49" s="128">
        <v>82</v>
      </c>
      <c r="O49" s="129">
        <v>0.5939</v>
      </c>
    </row>
    <row r="50" spans="1:15" ht="12.75">
      <c r="A50" s="10"/>
      <c r="B50" s="10"/>
      <c r="C50" s="15"/>
      <c r="D50" s="54"/>
      <c r="E50" s="54"/>
      <c r="F50" s="54"/>
      <c r="G50" s="10"/>
      <c r="H50" s="11"/>
      <c r="I50" s="71"/>
      <c r="J50" s="50"/>
      <c r="K50" s="51">
        <v>42441</v>
      </c>
      <c r="L50" s="128">
        <v>83</v>
      </c>
      <c r="M50" s="129">
        <v>0.6089</v>
      </c>
      <c r="N50" s="128">
        <v>83</v>
      </c>
      <c r="O50" s="129">
        <v>0.5839</v>
      </c>
    </row>
    <row r="51" spans="1:15" ht="12.75">
      <c r="A51" s="10"/>
      <c r="B51" s="10"/>
      <c r="C51" s="15"/>
      <c r="D51" s="54"/>
      <c r="E51" s="54"/>
      <c r="F51" s="54"/>
      <c r="G51" s="10"/>
      <c r="H51" s="11"/>
      <c r="I51" s="71"/>
      <c r="J51" s="50"/>
      <c r="K51" s="51">
        <v>42441</v>
      </c>
      <c r="L51" s="128">
        <v>84</v>
      </c>
      <c r="M51" s="129">
        <v>0.5994</v>
      </c>
      <c r="N51" s="128">
        <v>84</v>
      </c>
      <c r="O51" s="129">
        <v>0.574</v>
      </c>
    </row>
    <row r="52" spans="1:15" ht="12.75">
      <c r="A52" s="10"/>
      <c r="B52" s="10"/>
      <c r="C52" s="15"/>
      <c r="D52" s="54"/>
      <c r="E52" s="54"/>
      <c r="F52" s="54"/>
      <c r="G52" s="10"/>
      <c r="H52" s="11"/>
      <c r="I52" s="71"/>
      <c r="J52" s="50"/>
      <c r="K52" s="51">
        <v>42441</v>
      </c>
      <c r="L52" s="130">
        <v>85</v>
      </c>
      <c r="M52" s="131">
        <v>0.59</v>
      </c>
      <c r="N52" s="130">
        <v>85</v>
      </c>
      <c r="O52" s="131">
        <v>0.564</v>
      </c>
    </row>
    <row r="53" spans="1:15" ht="12.75">
      <c r="A53" s="10"/>
      <c r="B53" s="10"/>
      <c r="C53" s="15"/>
      <c r="D53" s="54"/>
      <c r="E53" s="54"/>
      <c r="F53" s="54"/>
      <c r="G53" s="10"/>
      <c r="H53" s="11"/>
      <c r="I53" s="71"/>
      <c r="J53" s="50"/>
      <c r="K53" s="51">
        <v>42441</v>
      </c>
      <c r="L53" s="128">
        <v>86</v>
      </c>
      <c r="M53" s="129">
        <v>0.5792</v>
      </c>
      <c r="N53" s="128">
        <v>86</v>
      </c>
      <c r="O53" s="129">
        <v>0.5526</v>
      </c>
    </row>
    <row r="54" spans="1:15" ht="12.75">
      <c r="A54" s="10"/>
      <c r="B54" s="10"/>
      <c r="C54" s="15"/>
      <c r="D54" s="54"/>
      <c r="E54" s="54"/>
      <c r="F54" s="54"/>
      <c r="G54" s="10"/>
      <c r="H54" s="11"/>
      <c r="I54" s="71"/>
      <c r="J54" s="50"/>
      <c r="K54" s="51">
        <v>42441</v>
      </c>
      <c r="L54" s="128">
        <v>87</v>
      </c>
      <c r="M54" s="129">
        <v>0.5683</v>
      </c>
      <c r="N54" s="128">
        <v>87</v>
      </c>
      <c r="O54" s="129">
        <v>0.5413</v>
      </c>
    </row>
    <row r="55" spans="1:15" ht="12.75">
      <c r="A55" s="10"/>
      <c r="B55" s="10"/>
      <c r="C55" s="15"/>
      <c r="D55" s="54"/>
      <c r="E55" s="54"/>
      <c r="F55" s="54"/>
      <c r="G55" s="10"/>
      <c r="H55" s="11"/>
      <c r="I55" s="71"/>
      <c r="J55" s="50"/>
      <c r="K55" s="51">
        <v>42441</v>
      </c>
      <c r="L55" s="128">
        <v>88</v>
      </c>
      <c r="M55" s="129">
        <v>0.5575</v>
      </c>
      <c r="N55" s="128">
        <v>88</v>
      </c>
      <c r="O55" s="129">
        <v>0.5299</v>
      </c>
    </row>
    <row r="56" spans="1:15" ht="12.75">
      <c r="A56" s="10"/>
      <c r="B56" s="10"/>
      <c r="C56" s="15"/>
      <c r="D56" s="54"/>
      <c r="E56" s="54"/>
      <c r="F56" s="54"/>
      <c r="G56" s="10"/>
      <c r="H56" s="11"/>
      <c r="I56" s="71"/>
      <c r="J56" s="50"/>
      <c r="K56" s="51">
        <v>42441</v>
      </c>
      <c r="L56" s="128">
        <v>89</v>
      </c>
      <c r="M56" s="129">
        <v>0.5466</v>
      </c>
      <c r="N56" s="128">
        <v>89</v>
      </c>
      <c r="O56" s="129">
        <v>0.5186</v>
      </c>
    </row>
    <row r="57" spans="1:15" ht="12.75">
      <c r="A57" s="10"/>
      <c r="B57" s="10"/>
      <c r="C57" s="15"/>
      <c r="D57" s="54"/>
      <c r="E57" s="54"/>
      <c r="F57" s="54"/>
      <c r="G57" s="10"/>
      <c r="H57" s="11"/>
      <c r="I57" s="71"/>
      <c r="J57" s="50"/>
      <c r="K57" s="51">
        <v>42441</v>
      </c>
      <c r="L57" s="130">
        <v>90</v>
      </c>
      <c r="M57" s="131">
        <v>0.5358</v>
      </c>
      <c r="N57" s="130">
        <v>90</v>
      </c>
      <c r="O57" s="131">
        <v>0.5072</v>
      </c>
    </row>
    <row r="58" spans="1:15" ht="12.75">
      <c r="A58" s="10"/>
      <c r="B58" s="10"/>
      <c r="C58" s="15"/>
      <c r="D58" s="54"/>
      <c r="E58" s="54"/>
      <c r="F58" s="54"/>
      <c r="G58" s="10"/>
      <c r="H58" s="11"/>
      <c r="I58" s="71"/>
      <c r="J58" s="50"/>
      <c r="K58" s="51">
        <v>42441</v>
      </c>
      <c r="L58" s="128">
        <v>91</v>
      </c>
      <c r="M58" s="129">
        <v>0.5223</v>
      </c>
      <c r="N58" s="128">
        <v>91</v>
      </c>
      <c r="O58" s="129">
        <v>0.4932</v>
      </c>
    </row>
    <row r="59" spans="1:15" ht="12.75">
      <c r="A59" s="10"/>
      <c r="B59" s="10"/>
      <c r="C59" s="15"/>
      <c r="D59" s="54"/>
      <c r="E59" s="54"/>
      <c r="F59" s="54"/>
      <c r="G59" s="10"/>
      <c r="H59" s="11"/>
      <c r="I59" s="71"/>
      <c r="J59" s="50"/>
      <c r="K59" s="51">
        <v>42441</v>
      </c>
      <c r="L59" s="128">
        <v>92</v>
      </c>
      <c r="M59" s="129">
        <v>0.5088</v>
      </c>
      <c r="N59" s="128">
        <v>92</v>
      </c>
      <c r="O59" s="129">
        <v>0.4791</v>
      </c>
    </row>
    <row r="60" spans="1:15" ht="12.75">
      <c r="A60" s="10"/>
      <c r="B60" s="10"/>
      <c r="C60" s="15"/>
      <c r="D60" s="54"/>
      <c r="E60" s="54"/>
      <c r="F60" s="54"/>
      <c r="G60" s="10"/>
      <c r="H60" s="11"/>
      <c r="I60" s="71"/>
      <c r="J60" s="50"/>
      <c r="K60" s="51">
        <v>42441</v>
      </c>
      <c r="L60" s="128">
        <v>93</v>
      </c>
      <c r="M60" s="129">
        <v>0.4952</v>
      </c>
      <c r="N60" s="128">
        <v>93</v>
      </c>
      <c r="O60" s="129">
        <v>0.4651</v>
      </c>
    </row>
    <row r="61" spans="1:15" ht="12.75">
      <c r="A61" s="10"/>
      <c r="B61" s="10"/>
      <c r="C61" s="15"/>
      <c r="D61" s="54"/>
      <c r="E61" s="54"/>
      <c r="F61" s="54"/>
      <c r="G61" s="10"/>
      <c r="H61" s="11"/>
      <c r="I61" s="71"/>
      <c r="J61" s="50"/>
      <c r="K61" s="51">
        <v>42441</v>
      </c>
      <c r="L61" s="128">
        <v>94</v>
      </c>
      <c r="M61" s="129">
        <v>0.4817</v>
      </c>
      <c r="N61" s="128">
        <v>94</v>
      </c>
      <c r="O61" s="129">
        <v>0.451</v>
      </c>
    </row>
    <row r="62" spans="1:15" ht="12.75">
      <c r="A62" s="4" t="s">
        <v>64</v>
      </c>
      <c r="B62" s="6"/>
      <c r="C62" s="6"/>
      <c r="D62" s="36"/>
      <c r="E62" s="36"/>
      <c r="F62" s="36"/>
      <c r="G62" s="5"/>
      <c r="H62" s="6" t="s">
        <v>61</v>
      </c>
      <c r="I62" s="36"/>
      <c r="J62" s="38"/>
      <c r="K62" s="39"/>
      <c r="L62" s="130">
        <v>95</v>
      </c>
      <c r="M62" s="131">
        <v>0.4682</v>
      </c>
      <c r="N62" s="130">
        <v>95</v>
      </c>
      <c r="O62" s="131">
        <v>0.437</v>
      </c>
    </row>
    <row r="63" spans="1:15" ht="12.75">
      <c r="A63" s="7" t="s">
        <v>534</v>
      </c>
      <c r="B63" s="12"/>
      <c r="C63" s="111"/>
      <c r="D63" s="39"/>
      <c r="E63" s="39"/>
      <c r="F63" s="39"/>
      <c r="G63" s="8"/>
      <c r="H63" s="12" t="s">
        <v>10</v>
      </c>
      <c r="I63" s="39"/>
      <c r="J63" s="42"/>
      <c r="K63" s="39"/>
      <c r="L63" s="128">
        <v>96</v>
      </c>
      <c r="M63" s="129">
        <v>0.4494</v>
      </c>
      <c r="N63" s="128">
        <v>96</v>
      </c>
      <c r="O63" s="129">
        <v>0.4177</v>
      </c>
    </row>
    <row r="64" spans="1:15" ht="12.75">
      <c r="A64" s="9" t="s">
        <v>193</v>
      </c>
      <c r="B64" s="1"/>
      <c r="C64" s="1"/>
      <c r="D64" s="43"/>
      <c r="E64" s="43"/>
      <c r="F64" s="43"/>
      <c r="G64" s="3"/>
      <c r="H64" s="1"/>
      <c r="I64" s="43"/>
      <c r="J64" s="45"/>
      <c r="K64" s="39"/>
      <c r="L64" s="128">
        <v>97</v>
      </c>
      <c r="M64" s="129">
        <v>0.4307</v>
      </c>
      <c r="N64" s="128">
        <v>97</v>
      </c>
      <c r="O64" s="129">
        <v>0.3984</v>
      </c>
    </row>
    <row r="65" spans="1:15" ht="18">
      <c r="A65" s="466" t="s">
        <v>62</v>
      </c>
      <c r="B65" s="466"/>
      <c r="C65" s="466"/>
      <c r="D65" s="466"/>
      <c r="E65" s="466"/>
      <c r="F65" s="466"/>
      <c r="G65" s="466"/>
      <c r="H65" s="466"/>
      <c r="I65" s="466"/>
      <c r="J65" s="466"/>
      <c r="K65" s="19"/>
      <c r="L65" s="128">
        <v>98</v>
      </c>
      <c r="M65" s="129">
        <v>0.4119</v>
      </c>
      <c r="N65" s="128">
        <v>98</v>
      </c>
      <c r="O65" s="129">
        <v>0.3792</v>
      </c>
    </row>
    <row r="66" spans="1:15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 t="s">
        <v>9</v>
      </c>
      <c r="K66" s="21" t="s">
        <v>6</v>
      </c>
      <c r="L66" s="128">
        <v>99</v>
      </c>
      <c r="M66" s="129">
        <v>0.3932</v>
      </c>
      <c r="N66" s="128">
        <v>99</v>
      </c>
      <c r="O66" s="129">
        <v>0.3599</v>
      </c>
    </row>
    <row r="67" spans="1:15" ht="12.75">
      <c r="A67" s="10"/>
      <c r="B67" s="10"/>
      <c r="C67" s="303" t="s">
        <v>481</v>
      </c>
      <c r="D67" s="183" t="s">
        <v>373</v>
      </c>
      <c r="E67" s="184">
        <v>26668</v>
      </c>
      <c r="F67" s="225" t="s">
        <v>556</v>
      </c>
      <c r="G67" s="10">
        <f>TRUNC((K67-E67)/365.25)</f>
        <v>43</v>
      </c>
      <c r="H67" s="11" t="s">
        <v>664</v>
      </c>
      <c r="I67" s="71" t="str">
        <f>zpet_konv(CEILING((konverze(H67))*(VLOOKUP(G67,$N$1:$O$67,2,0)),0.01))</f>
        <v>14:25.85</v>
      </c>
      <c r="J67" s="50"/>
      <c r="K67" s="51">
        <v>42441</v>
      </c>
      <c r="L67" s="130">
        <v>100</v>
      </c>
      <c r="M67" s="131">
        <v>0.3744</v>
      </c>
      <c r="N67" s="130">
        <v>100</v>
      </c>
      <c r="O67" s="131">
        <v>0.3406</v>
      </c>
    </row>
    <row r="68" spans="1:11" ht="12.75">
      <c r="A68" s="10"/>
      <c r="B68" s="10"/>
      <c r="C68" s="303" t="s">
        <v>434</v>
      </c>
      <c r="D68" s="183" t="s">
        <v>479</v>
      </c>
      <c r="E68" s="184">
        <v>25137</v>
      </c>
      <c r="F68" s="225" t="s">
        <v>214</v>
      </c>
      <c r="G68" s="10">
        <f>TRUNC((K68-E68)/365.25)</f>
        <v>47</v>
      </c>
      <c r="H68" s="11" t="s">
        <v>665</v>
      </c>
      <c r="I68" s="71" t="str">
        <f>zpet_konv(CEILING((konverze(H68))*(VLOOKUP(G68,$N$1:$O$67,2,0)),0.01))</f>
        <v>15:31.41</v>
      </c>
      <c r="J68" s="50"/>
      <c r="K68" s="51">
        <v>42441</v>
      </c>
    </row>
    <row r="69" spans="1:11" ht="12.75">
      <c r="A69" s="10"/>
      <c r="B69" s="10"/>
      <c r="C69" s="255" t="s">
        <v>362</v>
      </c>
      <c r="D69" s="183" t="s">
        <v>105</v>
      </c>
      <c r="E69" s="184" t="s">
        <v>283</v>
      </c>
      <c r="F69" s="183" t="s">
        <v>284</v>
      </c>
      <c r="G69" s="10">
        <f>TRUNC((K69-E69)/365.25)</f>
        <v>66</v>
      </c>
      <c r="H69" s="11" t="s">
        <v>668</v>
      </c>
      <c r="I69" s="71" t="str">
        <f>zpet_konv(CEILING((konverze(H69))*(VLOOKUP(G69,$N$1:$O$67,2,0)),0.01))</f>
        <v>16:13.44</v>
      </c>
      <c r="J69" s="50"/>
      <c r="K69" s="51">
        <v>42441</v>
      </c>
    </row>
    <row r="70" spans="1:11" ht="12.75">
      <c r="A70" s="10"/>
      <c r="B70" s="10"/>
      <c r="C70" s="303" t="s">
        <v>663</v>
      </c>
      <c r="D70" s="227" t="s">
        <v>518</v>
      </c>
      <c r="E70" s="390">
        <v>22257</v>
      </c>
      <c r="F70" s="227" t="s">
        <v>494</v>
      </c>
      <c r="G70" s="10">
        <f>TRUNC((K70-E70)/365.25)</f>
        <v>55</v>
      </c>
      <c r="H70" s="11" t="s">
        <v>667</v>
      </c>
      <c r="I70" s="71" t="str">
        <f>zpet_konv(CEILING((konverze(H70))*(VLOOKUP(G70,$N$1:$O$67,2,0)),0.01))</f>
        <v>16:17.43</v>
      </c>
      <c r="J70" s="50"/>
      <c r="K70" s="51">
        <v>42441</v>
      </c>
    </row>
    <row r="71" spans="1:11" ht="12.75">
      <c r="A71" s="10"/>
      <c r="B71" s="10"/>
      <c r="C71" s="253" t="s">
        <v>642</v>
      </c>
      <c r="D71" s="445" t="s">
        <v>662</v>
      </c>
      <c r="E71" s="446">
        <v>29550</v>
      </c>
      <c r="F71" s="445" t="s">
        <v>284</v>
      </c>
      <c r="G71" s="10">
        <f>TRUNC((K71-E71)/365.25)</f>
        <v>35</v>
      </c>
      <c r="H71" s="11" t="s">
        <v>666</v>
      </c>
      <c r="I71" s="71" t="str">
        <f>zpet_konv(CEILING((konverze(H71))*(VLOOKUP(G71,$N$1:$O$67,2,0)),0.01))</f>
        <v>18:18.03</v>
      </c>
      <c r="J71" s="50"/>
      <c r="K71" s="51">
        <v>42441</v>
      </c>
    </row>
    <row r="72" spans="1:11" ht="12.75">
      <c r="A72" s="10"/>
      <c r="B72" s="10"/>
      <c r="C72" s="255"/>
      <c r="D72" s="318"/>
      <c r="E72" s="319"/>
      <c r="F72" s="320"/>
      <c r="G72" s="10"/>
      <c r="H72" s="11"/>
      <c r="I72" s="71"/>
      <c r="J72" s="50"/>
      <c r="K72" s="51">
        <v>42441</v>
      </c>
    </row>
    <row r="73" spans="1:11" ht="12.75">
      <c r="A73" s="10"/>
      <c r="B73" s="10"/>
      <c r="C73" s="253"/>
      <c r="D73" s="318"/>
      <c r="E73" s="319"/>
      <c r="F73" s="318"/>
      <c r="G73" s="10"/>
      <c r="H73" s="11"/>
      <c r="I73" s="71"/>
      <c r="J73" s="50"/>
      <c r="K73" s="51">
        <v>42441</v>
      </c>
    </row>
    <row r="74" spans="1:11" ht="12.75">
      <c r="A74" s="10"/>
      <c r="B74" s="10"/>
      <c r="C74" s="253"/>
      <c r="D74" s="318"/>
      <c r="E74" s="319"/>
      <c r="F74" s="318"/>
      <c r="G74" s="10"/>
      <c r="H74" s="11"/>
      <c r="I74" s="71"/>
      <c r="J74" s="50"/>
      <c r="K74" s="51">
        <v>42441</v>
      </c>
    </row>
    <row r="75" spans="1:11" ht="12.75">
      <c r="A75" s="10"/>
      <c r="B75" s="10"/>
      <c r="C75" s="253"/>
      <c r="D75" s="318"/>
      <c r="E75" s="319"/>
      <c r="F75" s="320"/>
      <c r="G75" s="10"/>
      <c r="H75" s="11"/>
      <c r="I75" s="71"/>
      <c r="J75" s="50"/>
      <c r="K75" s="51">
        <v>42441</v>
      </c>
    </row>
    <row r="76" spans="1:11" ht="12.75">
      <c r="A76" s="10"/>
      <c r="B76" s="10"/>
      <c r="C76" s="256"/>
      <c r="D76" s="318"/>
      <c r="E76" s="319"/>
      <c r="F76" s="318"/>
      <c r="G76" s="10"/>
      <c r="H76" s="11"/>
      <c r="I76" s="71"/>
      <c r="J76" s="50"/>
      <c r="K76" s="51">
        <v>42441</v>
      </c>
    </row>
    <row r="77" spans="1:11" ht="12.75">
      <c r="A77" s="10"/>
      <c r="B77" s="10"/>
      <c r="C77" s="253"/>
      <c r="D77" s="318"/>
      <c r="E77" s="319"/>
      <c r="F77" s="320"/>
      <c r="G77" s="10"/>
      <c r="H77" s="11"/>
      <c r="I77" s="71"/>
      <c r="J77" s="50"/>
      <c r="K77" s="51">
        <v>42441</v>
      </c>
    </row>
    <row r="78" spans="1:11" ht="12.75">
      <c r="A78" s="10"/>
      <c r="B78" s="10"/>
      <c r="C78" s="253"/>
      <c r="D78" s="318"/>
      <c r="E78" s="319"/>
      <c r="F78" s="318"/>
      <c r="G78" s="10"/>
      <c r="H78" s="11"/>
      <c r="I78" s="71"/>
      <c r="J78" s="50"/>
      <c r="K78" s="51">
        <v>42441</v>
      </c>
    </row>
    <row r="79" spans="1:11" ht="12.75">
      <c r="A79" s="10"/>
      <c r="B79" s="10"/>
      <c r="C79" s="253"/>
      <c r="D79" s="230"/>
      <c r="E79" s="231"/>
      <c r="F79" s="230"/>
      <c r="G79" s="10"/>
      <c r="H79" s="11"/>
      <c r="I79" s="71"/>
      <c r="J79" s="50"/>
      <c r="K79" s="51">
        <v>42441</v>
      </c>
    </row>
    <row r="80" spans="1:11" ht="12.75">
      <c r="A80" s="10"/>
      <c r="B80" s="10"/>
      <c r="C80" s="253"/>
      <c r="D80" s="331"/>
      <c r="E80" s="332"/>
      <c r="F80" s="333"/>
      <c r="G80" s="10"/>
      <c r="H80" s="11"/>
      <c r="I80" s="71"/>
      <c r="J80" s="50"/>
      <c r="K80" s="51">
        <v>42441</v>
      </c>
    </row>
    <row r="81" spans="1:11" ht="12.75">
      <c r="A81" s="10"/>
      <c r="B81" s="10"/>
      <c r="C81" s="253"/>
      <c r="D81" s="321"/>
      <c r="E81" s="329"/>
      <c r="F81" s="330"/>
      <c r="G81" s="10"/>
      <c r="H81" s="11"/>
      <c r="I81" s="71"/>
      <c r="J81" s="50"/>
      <c r="K81" s="51">
        <v>42441</v>
      </c>
    </row>
    <row r="82" spans="1:11" ht="12.75">
      <c r="A82" s="10"/>
      <c r="B82" s="10"/>
      <c r="C82" s="253"/>
      <c r="D82" s="326"/>
      <c r="E82" s="327"/>
      <c r="F82" s="326"/>
      <c r="G82" s="10"/>
      <c r="H82" s="11"/>
      <c r="I82" s="71"/>
      <c r="J82" s="50"/>
      <c r="K82" s="51">
        <v>42441</v>
      </c>
    </row>
    <row r="83" spans="1:11" ht="12.75">
      <c r="A83" s="10"/>
      <c r="B83" s="10"/>
      <c r="C83" s="253"/>
      <c r="D83" s="318"/>
      <c r="E83" s="319"/>
      <c r="F83" s="320"/>
      <c r="G83" s="10"/>
      <c r="H83" s="11"/>
      <c r="I83" s="71"/>
      <c r="J83" s="50"/>
      <c r="K83" s="51">
        <v>42441</v>
      </c>
    </row>
    <row r="84" spans="1:11" ht="12.75">
      <c r="A84" s="10"/>
      <c r="B84" s="10"/>
      <c r="C84" s="15"/>
      <c r="D84" s="318"/>
      <c r="E84" s="319"/>
      <c r="F84" s="320"/>
      <c r="G84" s="10"/>
      <c r="H84" s="11"/>
      <c r="I84" s="71"/>
      <c r="J84" s="50"/>
      <c r="K84" s="51">
        <v>42441</v>
      </c>
    </row>
    <row r="85" spans="1:11" ht="12.75">
      <c r="A85" s="10"/>
      <c r="B85" s="10"/>
      <c r="C85" s="15"/>
      <c r="D85" s="54"/>
      <c r="E85" s="54"/>
      <c r="F85" s="54"/>
      <c r="G85" s="10"/>
      <c r="H85" s="11"/>
      <c r="I85" s="71"/>
      <c r="J85" s="50"/>
      <c r="K85" s="51">
        <v>42441</v>
      </c>
    </row>
    <row r="86" spans="1:11" ht="12.75">
      <c r="A86" s="10"/>
      <c r="B86" s="10"/>
      <c r="C86" s="15"/>
      <c r="D86" s="54"/>
      <c r="E86" s="54"/>
      <c r="F86" s="54"/>
      <c r="G86" s="10"/>
      <c r="H86" s="11"/>
      <c r="I86" s="71"/>
      <c r="J86" s="50"/>
      <c r="K86" s="51">
        <v>42441</v>
      </c>
    </row>
    <row r="87" spans="1:11" ht="12.75">
      <c r="A87" s="10"/>
      <c r="B87" s="10"/>
      <c r="C87" s="15"/>
      <c r="D87" s="54"/>
      <c r="E87" s="54"/>
      <c r="F87" s="54"/>
      <c r="G87" s="10"/>
      <c r="H87" s="11"/>
      <c r="I87" s="71"/>
      <c r="J87" s="50"/>
      <c r="K87" s="51">
        <v>42441</v>
      </c>
    </row>
    <row r="88" spans="1:11" ht="12.75">
      <c r="A88" s="10"/>
      <c r="B88" s="10"/>
      <c r="C88" s="15"/>
      <c r="D88" s="54"/>
      <c r="E88" s="54"/>
      <c r="F88" s="54"/>
      <c r="G88" s="10"/>
      <c r="H88" s="11"/>
      <c r="I88" s="71"/>
      <c r="J88" s="50"/>
      <c r="K88" s="51">
        <v>42441</v>
      </c>
    </row>
    <row r="89" spans="1:11" ht="12.75">
      <c r="A89" s="10"/>
      <c r="B89" s="10"/>
      <c r="C89" s="15"/>
      <c r="D89" s="54"/>
      <c r="E89" s="54"/>
      <c r="F89" s="54"/>
      <c r="G89" s="10"/>
      <c r="H89" s="11"/>
      <c r="I89" s="71"/>
      <c r="J89" s="50"/>
      <c r="K89" s="51">
        <v>42441</v>
      </c>
    </row>
    <row r="90" spans="1:11" ht="12.75">
      <c r="A90" s="10"/>
      <c r="B90" s="10"/>
      <c r="C90" s="15"/>
      <c r="D90" s="54"/>
      <c r="E90" s="54"/>
      <c r="F90" s="54"/>
      <c r="G90" s="10"/>
      <c r="H90" s="11"/>
      <c r="I90" s="71"/>
      <c r="J90" s="50"/>
      <c r="K90" s="51">
        <v>42441</v>
      </c>
    </row>
    <row r="91" spans="1:11" ht="12.75">
      <c r="A91" s="10"/>
      <c r="B91" s="10"/>
      <c r="C91" s="15"/>
      <c r="D91" s="54"/>
      <c r="E91" s="54"/>
      <c r="F91" s="54"/>
      <c r="G91" s="10"/>
      <c r="H91" s="11"/>
      <c r="I91" s="71"/>
      <c r="J91" s="50"/>
      <c r="K91" s="51">
        <v>42441</v>
      </c>
    </row>
    <row r="92" spans="1:11" ht="12.75">
      <c r="A92" s="10"/>
      <c r="B92" s="10"/>
      <c r="C92" s="15"/>
      <c r="D92" s="54"/>
      <c r="E92" s="54"/>
      <c r="F92" s="54"/>
      <c r="G92" s="10"/>
      <c r="H92" s="11"/>
      <c r="I92" s="71"/>
      <c r="J92" s="50"/>
      <c r="K92" s="51">
        <v>42441</v>
      </c>
    </row>
    <row r="93" spans="1:11" ht="12.75">
      <c r="A93" s="10"/>
      <c r="B93" s="10"/>
      <c r="C93" s="15"/>
      <c r="D93" s="54"/>
      <c r="E93" s="54"/>
      <c r="F93" s="54"/>
      <c r="G93" s="10"/>
      <c r="H93" s="11"/>
      <c r="I93" s="71"/>
      <c r="J93" s="50"/>
      <c r="K93" s="51">
        <v>42441</v>
      </c>
    </row>
    <row r="94" spans="1:11" ht="12.75">
      <c r="A94" s="10"/>
      <c r="B94" s="10"/>
      <c r="C94" s="15"/>
      <c r="D94" s="54"/>
      <c r="E94" s="54"/>
      <c r="F94" s="54"/>
      <c r="G94" s="10"/>
      <c r="H94" s="11"/>
      <c r="I94" s="71"/>
      <c r="J94" s="50"/>
      <c r="K94" s="51">
        <v>42441</v>
      </c>
    </row>
    <row r="95" spans="1:11" ht="12.75">
      <c r="A95" s="10"/>
      <c r="B95" s="10"/>
      <c r="C95" s="15"/>
      <c r="D95" s="54"/>
      <c r="E95" s="54"/>
      <c r="F95" s="54"/>
      <c r="G95" s="10"/>
      <c r="H95" s="11"/>
      <c r="I95" s="71"/>
      <c r="J95" s="50"/>
      <c r="K95" s="51">
        <v>42441</v>
      </c>
    </row>
    <row r="96" spans="1:11" ht="12.75">
      <c r="A96" s="10"/>
      <c r="B96" s="10"/>
      <c r="C96" s="15"/>
      <c r="D96" s="54"/>
      <c r="E96" s="54"/>
      <c r="F96" s="54"/>
      <c r="G96" s="10"/>
      <c r="H96" s="11"/>
      <c r="I96" s="71"/>
      <c r="J96" s="50"/>
      <c r="K96" s="51">
        <v>42441</v>
      </c>
    </row>
    <row r="97" spans="1:11" ht="12.75">
      <c r="A97" s="10"/>
      <c r="B97" s="10"/>
      <c r="C97" s="15"/>
      <c r="D97" s="54"/>
      <c r="E97" s="54"/>
      <c r="F97" s="54"/>
      <c r="G97" s="10"/>
      <c r="H97" s="11"/>
      <c r="I97" s="71"/>
      <c r="J97" s="50"/>
      <c r="K97" s="51">
        <v>42441</v>
      </c>
    </row>
    <row r="98" spans="1:11" ht="12.75">
      <c r="A98" s="10"/>
      <c r="B98" s="10"/>
      <c r="C98" s="15"/>
      <c r="D98" s="54"/>
      <c r="E98" s="54"/>
      <c r="F98" s="54"/>
      <c r="G98" s="10"/>
      <c r="H98" s="11"/>
      <c r="I98" s="71"/>
      <c r="J98" s="50"/>
      <c r="K98" s="51">
        <v>42441</v>
      </c>
    </row>
    <row r="99" spans="1:11" ht="12.75">
      <c r="A99" s="10"/>
      <c r="B99" s="10"/>
      <c r="C99" s="15"/>
      <c r="D99" s="54"/>
      <c r="E99" s="54"/>
      <c r="F99" s="54"/>
      <c r="G99" s="10"/>
      <c r="H99" s="11"/>
      <c r="I99" s="71"/>
      <c r="J99" s="50"/>
      <c r="K99" s="51">
        <v>42441</v>
      </c>
    </row>
    <row r="100" spans="1:11" ht="12.75">
      <c r="A100" s="10"/>
      <c r="B100" s="10"/>
      <c r="C100" s="15"/>
      <c r="D100" s="54"/>
      <c r="E100" s="54"/>
      <c r="F100" s="54"/>
      <c r="G100" s="10"/>
      <c r="H100" s="11"/>
      <c r="I100" s="71"/>
      <c r="J100" s="50"/>
      <c r="K100" s="51">
        <v>42441</v>
      </c>
    </row>
    <row r="101" spans="1:11" ht="12.75">
      <c r="A101" s="10"/>
      <c r="B101" s="10"/>
      <c r="C101" s="15"/>
      <c r="D101" s="54"/>
      <c r="E101" s="54"/>
      <c r="F101" s="54"/>
      <c r="G101" s="10"/>
      <c r="H101" s="11"/>
      <c r="I101" s="71"/>
      <c r="J101" s="50"/>
      <c r="K101" s="51">
        <v>42441</v>
      </c>
    </row>
    <row r="102" spans="1:11" ht="12.75">
      <c r="A102" s="10"/>
      <c r="B102" s="10"/>
      <c r="C102" s="15"/>
      <c r="D102" s="54"/>
      <c r="E102" s="54"/>
      <c r="F102" s="54"/>
      <c r="G102" s="10"/>
      <c r="H102" s="11"/>
      <c r="I102" s="71"/>
      <c r="J102" s="50"/>
      <c r="K102" s="51">
        <v>42441</v>
      </c>
    </row>
    <row r="103" spans="1:11" ht="12.75">
      <c r="A103" s="10"/>
      <c r="B103" s="10"/>
      <c r="C103" s="15"/>
      <c r="D103" s="54"/>
      <c r="E103" s="54"/>
      <c r="F103" s="54"/>
      <c r="G103" s="10"/>
      <c r="H103" s="11"/>
      <c r="I103" s="71"/>
      <c r="J103" s="50"/>
      <c r="K103" s="51">
        <v>42441</v>
      </c>
    </row>
    <row r="104" spans="1:11" ht="12.75">
      <c r="A104" s="10"/>
      <c r="B104" s="10"/>
      <c r="C104" s="15"/>
      <c r="D104" s="54"/>
      <c r="E104" s="54"/>
      <c r="F104" s="54"/>
      <c r="G104" s="10"/>
      <c r="H104" s="11"/>
      <c r="I104" s="71"/>
      <c r="J104" s="50"/>
      <c r="K104" s="51">
        <v>42441</v>
      </c>
    </row>
    <row r="105" spans="1:11" ht="12.75">
      <c r="A105" s="10"/>
      <c r="B105" s="10"/>
      <c r="C105" s="15"/>
      <c r="D105" s="54"/>
      <c r="E105" s="54"/>
      <c r="F105" s="54"/>
      <c r="G105" s="10"/>
      <c r="H105" s="11"/>
      <c r="I105" s="71"/>
      <c r="J105" s="50"/>
      <c r="K105" s="51">
        <v>42441</v>
      </c>
    </row>
    <row r="106" spans="1:11" ht="12.75">
      <c r="A106" s="10"/>
      <c r="B106" s="10"/>
      <c r="C106" s="15"/>
      <c r="D106" s="54"/>
      <c r="E106" s="54"/>
      <c r="F106" s="54"/>
      <c r="G106" s="10"/>
      <c r="H106" s="11"/>
      <c r="I106" s="71"/>
      <c r="J106" s="50"/>
      <c r="K106" s="51">
        <v>42441</v>
      </c>
    </row>
    <row r="107" spans="1:11" ht="12.75">
      <c r="A107" s="10"/>
      <c r="B107" s="10"/>
      <c r="C107" s="15"/>
      <c r="D107" s="54"/>
      <c r="E107" s="54"/>
      <c r="F107" s="54"/>
      <c r="G107" s="10"/>
      <c r="H107" s="11"/>
      <c r="I107" s="71"/>
      <c r="J107" s="50"/>
      <c r="K107" s="51">
        <v>42441</v>
      </c>
    </row>
    <row r="108" spans="1:11" ht="12.75">
      <c r="A108" s="10"/>
      <c r="B108" s="10"/>
      <c r="C108" s="15"/>
      <c r="D108" s="54"/>
      <c r="E108" s="54"/>
      <c r="F108" s="54"/>
      <c r="G108" s="10"/>
      <c r="H108" s="11"/>
      <c r="I108" s="71"/>
      <c r="J108" s="50"/>
      <c r="K108" s="51">
        <v>42441</v>
      </c>
    </row>
    <row r="109" spans="1:11" ht="12.75">
      <c r="A109" s="10"/>
      <c r="B109" s="10"/>
      <c r="C109" s="15"/>
      <c r="D109" s="54"/>
      <c r="E109" s="54"/>
      <c r="F109" s="54"/>
      <c r="G109" s="10"/>
      <c r="H109" s="11"/>
      <c r="I109" s="71"/>
      <c r="J109" s="50"/>
      <c r="K109" s="51">
        <v>42441</v>
      </c>
    </row>
    <row r="110" spans="1:11" ht="12.75">
      <c r="A110" s="10"/>
      <c r="B110" s="10"/>
      <c r="C110" s="15"/>
      <c r="D110" s="54"/>
      <c r="E110" s="54"/>
      <c r="F110" s="54"/>
      <c r="G110" s="10"/>
      <c r="H110" s="11"/>
      <c r="I110" s="71"/>
      <c r="J110" s="50"/>
      <c r="K110" s="51">
        <v>42441</v>
      </c>
    </row>
    <row r="111" spans="1:11" ht="12.75">
      <c r="A111" s="10"/>
      <c r="B111" s="10"/>
      <c r="C111" s="15"/>
      <c r="D111" s="54"/>
      <c r="E111" s="54"/>
      <c r="F111" s="54"/>
      <c r="G111" s="10"/>
      <c r="H111" s="11"/>
      <c r="I111" s="71"/>
      <c r="J111" s="50"/>
      <c r="K111" s="51">
        <v>42441</v>
      </c>
    </row>
    <row r="112" spans="1:11" ht="12.75">
      <c r="A112" s="10"/>
      <c r="B112" s="10"/>
      <c r="C112" s="15"/>
      <c r="D112" s="54"/>
      <c r="E112" s="54"/>
      <c r="F112" s="54"/>
      <c r="G112" s="10"/>
      <c r="H112" s="11"/>
      <c r="I112" s="71"/>
      <c r="J112" s="50"/>
      <c r="K112" s="51">
        <v>42441</v>
      </c>
    </row>
    <row r="113" spans="1:11" ht="12.75">
      <c r="A113" s="10"/>
      <c r="B113" s="10"/>
      <c r="C113" s="15"/>
      <c r="D113" s="54"/>
      <c r="E113" s="54"/>
      <c r="F113" s="54"/>
      <c r="G113" s="10"/>
      <c r="H113" s="11"/>
      <c r="I113" s="71"/>
      <c r="J113" s="50"/>
      <c r="K113" s="51">
        <v>42441</v>
      </c>
    </row>
    <row r="114" spans="1:11" ht="12.75">
      <c r="A114" s="10"/>
      <c r="B114" s="10"/>
      <c r="C114" s="15"/>
      <c r="D114" s="54"/>
      <c r="E114" s="54"/>
      <c r="F114" s="54"/>
      <c r="G114" s="10"/>
      <c r="H114" s="11"/>
      <c r="I114" s="71"/>
      <c r="J114" s="50"/>
      <c r="K114" s="51">
        <v>42441</v>
      </c>
    </row>
    <row r="115" spans="1:11" ht="12.75">
      <c r="A115" s="10"/>
      <c r="B115" s="10"/>
      <c r="C115" s="15"/>
      <c r="D115" s="54"/>
      <c r="E115" s="54"/>
      <c r="F115" s="54"/>
      <c r="G115" s="10"/>
      <c r="H115" s="11"/>
      <c r="I115" s="71"/>
      <c r="J115" s="50"/>
      <c r="K115" s="51">
        <v>42441</v>
      </c>
    </row>
    <row r="116" spans="1:11" ht="12.75">
      <c r="A116" s="10"/>
      <c r="B116" s="10"/>
      <c r="C116" s="15"/>
      <c r="D116" s="54"/>
      <c r="E116" s="54"/>
      <c r="F116" s="54"/>
      <c r="G116" s="10"/>
      <c r="H116" s="11"/>
      <c r="I116" s="71"/>
      <c r="J116" s="50"/>
      <c r="K116" s="51">
        <v>42441</v>
      </c>
    </row>
    <row r="117" spans="1:11" ht="12.75">
      <c r="A117" s="10"/>
      <c r="B117" s="10"/>
      <c r="C117" s="15"/>
      <c r="D117" s="54"/>
      <c r="E117" s="54"/>
      <c r="F117" s="54"/>
      <c r="G117" s="10"/>
      <c r="H117" s="11"/>
      <c r="I117" s="71"/>
      <c r="J117" s="50"/>
      <c r="K117" s="51">
        <v>42441</v>
      </c>
    </row>
    <row r="118" spans="1:11" ht="12.75">
      <c r="A118" s="10"/>
      <c r="B118" s="10"/>
      <c r="C118" s="15"/>
      <c r="D118" s="54"/>
      <c r="E118" s="54"/>
      <c r="F118" s="54"/>
      <c r="G118" s="10"/>
      <c r="H118" s="11"/>
      <c r="I118" s="71"/>
      <c r="J118" s="50"/>
      <c r="K118" s="51">
        <v>42441</v>
      </c>
    </row>
    <row r="119" spans="1:11" ht="12.75">
      <c r="A119" s="10"/>
      <c r="B119" s="10"/>
      <c r="C119" s="15"/>
      <c r="D119" s="54"/>
      <c r="E119" s="54"/>
      <c r="F119" s="54"/>
      <c r="G119" s="10"/>
      <c r="H119" s="11"/>
      <c r="I119" s="71"/>
      <c r="J119" s="50"/>
      <c r="K119" s="51">
        <v>42441</v>
      </c>
    </row>
    <row r="120" spans="1:11" ht="12.75">
      <c r="A120" s="10"/>
      <c r="B120" s="10"/>
      <c r="C120" s="15"/>
      <c r="D120" s="54"/>
      <c r="E120" s="54"/>
      <c r="F120" s="54"/>
      <c r="G120" s="10"/>
      <c r="H120" s="11"/>
      <c r="I120" s="71"/>
      <c r="J120" s="50"/>
      <c r="K120" s="51">
        <v>42441</v>
      </c>
    </row>
    <row r="121" spans="1:11" ht="12.75">
      <c r="A121" s="10"/>
      <c r="B121" s="10"/>
      <c r="C121" s="15"/>
      <c r="D121" s="54"/>
      <c r="E121" s="54"/>
      <c r="F121" s="54"/>
      <c r="G121" s="10"/>
      <c r="H121" s="11"/>
      <c r="I121" s="71"/>
      <c r="J121" s="50"/>
      <c r="K121" s="51">
        <v>42441</v>
      </c>
    </row>
  </sheetData>
  <sheetProtection/>
  <mergeCells count="2">
    <mergeCell ref="A4:J4"/>
    <mergeCell ref="A65:J65"/>
  </mergeCells>
  <printOptions/>
  <pageMargins left="0.25" right="0.29" top="0.57" bottom="0.55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P121"/>
  <sheetViews>
    <sheetView zoomScalePageLayoutView="0" workbookViewId="0" topLeftCell="A60">
      <selection activeCell="C75" sqref="C75:I121"/>
    </sheetView>
  </sheetViews>
  <sheetFormatPr defaultColWidth="9.00390625" defaultRowHeight="12.75"/>
  <cols>
    <col min="1" max="1" width="4.00390625" style="63" customWidth="1"/>
    <col min="2" max="2" width="4.375" style="63" bestFit="1" customWidth="1"/>
    <col min="3" max="3" width="5.875" style="63" customWidth="1"/>
    <col min="4" max="4" width="18.125" style="63" bestFit="1" customWidth="1"/>
    <col min="5" max="5" width="10.125" style="63" bestFit="1" customWidth="1"/>
    <col min="6" max="6" width="24.875" style="63" bestFit="1" customWidth="1"/>
    <col min="7" max="7" width="4.75390625" style="63" customWidth="1"/>
    <col min="8" max="8" width="7.00390625" style="63" customWidth="1"/>
    <col min="9" max="9" width="8.75390625" style="104" customWidth="1"/>
    <col min="10" max="10" width="1.875" style="63" customWidth="1"/>
    <col min="11" max="11" width="7.25390625" style="63" bestFit="1" customWidth="1"/>
    <col min="12" max="12" width="10.125" style="63" bestFit="1" customWidth="1"/>
    <col min="13" max="13" width="9.25390625" style="63" bestFit="1" customWidth="1"/>
    <col min="14" max="14" width="6.625" style="63" bestFit="1" customWidth="1"/>
    <col min="15" max="15" width="9.25390625" style="63" bestFit="1" customWidth="1"/>
    <col min="16" max="16" width="6.625" style="63" bestFit="1" customWidth="1"/>
    <col min="17" max="16384" width="9.125" style="63" customWidth="1"/>
  </cols>
  <sheetData>
    <row r="1" spans="1:16" ht="12.75">
      <c r="A1" s="4" t="s">
        <v>64</v>
      </c>
      <c r="B1" s="6"/>
      <c r="C1" s="6"/>
      <c r="D1" s="88"/>
      <c r="E1" s="88"/>
      <c r="F1" s="88"/>
      <c r="G1" s="5"/>
      <c r="H1" s="6" t="s">
        <v>57</v>
      </c>
      <c r="I1" s="89"/>
      <c r="J1" s="90"/>
      <c r="K1" s="91"/>
      <c r="L1" s="92"/>
      <c r="M1" s="358" t="s">
        <v>465</v>
      </c>
      <c r="N1" s="120" t="s">
        <v>180</v>
      </c>
      <c r="O1" s="358" t="s">
        <v>465</v>
      </c>
      <c r="P1" s="120" t="s">
        <v>180</v>
      </c>
    </row>
    <row r="2" spans="1:16" ht="12.75">
      <c r="A2" s="7" t="s">
        <v>534</v>
      </c>
      <c r="B2" s="12"/>
      <c r="C2" s="111"/>
      <c r="D2" s="39"/>
      <c r="E2" s="92"/>
      <c r="F2" s="92"/>
      <c r="G2" s="8"/>
      <c r="H2" s="12" t="s">
        <v>0</v>
      </c>
      <c r="I2" s="93"/>
      <c r="J2" s="94"/>
      <c r="K2" s="95"/>
      <c r="L2" s="92"/>
      <c r="M2" s="359">
        <v>35</v>
      </c>
      <c r="N2" s="125">
        <v>0.9838</v>
      </c>
      <c r="O2" s="359">
        <v>35</v>
      </c>
      <c r="P2" s="125">
        <v>0.9644</v>
      </c>
    </row>
    <row r="3" spans="1:16" ht="12.75">
      <c r="A3" s="9" t="s">
        <v>193</v>
      </c>
      <c r="B3" s="1"/>
      <c r="C3" s="1"/>
      <c r="D3" s="96"/>
      <c r="E3" s="96"/>
      <c r="F3" s="96"/>
      <c r="G3" s="3"/>
      <c r="H3" s="1"/>
      <c r="I3" s="97"/>
      <c r="J3" s="98"/>
      <c r="K3" s="99"/>
      <c r="L3" s="92"/>
      <c r="M3" s="148">
        <v>36</v>
      </c>
      <c r="N3" s="149">
        <v>0.9764</v>
      </c>
      <c r="O3" s="148">
        <v>36</v>
      </c>
      <c r="P3" s="149">
        <v>0.9569</v>
      </c>
    </row>
    <row r="4" spans="1:16" ht="18">
      <c r="A4" s="467" t="s">
        <v>58</v>
      </c>
      <c r="B4" s="467"/>
      <c r="C4" s="467"/>
      <c r="D4" s="467"/>
      <c r="E4" s="467"/>
      <c r="F4" s="467"/>
      <c r="G4" s="467"/>
      <c r="H4" s="467"/>
      <c r="I4" s="467"/>
      <c r="J4" s="467"/>
      <c r="K4" s="468"/>
      <c r="L4" s="17"/>
      <c r="M4" s="148">
        <v>37</v>
      </c>
      <c r="N4" s="149">
        <v>0.9689</v>
      </c>
      <c r="O4" s="148">
        <v>37</v>
      </c>
      <c r="P4" s="149">
        <v>0.9494</v>
      </c>
    </row>
    <row r="5" spans="1:16" ht="12.75">
      <c r="A5" s="10" t="s">
        <v>2</v>
      </c>
      <c r="B5" s="10" t="s">
        <v>11</v>
      </c>
      <c r="C5" s="10" t="s">
        <v>12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7</v>
      </c>
      <c r="I5" s="10" t="s">
        <v>8</v>
      </c>
      <c r="J5" s="11"/>
      <c r="K5" s="11" t="s">
        <v>67</v>
      </c>
      <c r="L5" s="21" t="s">
        <v>6</v>
      </c>
      <c r="M5" s="148">
        <v>38</v>
      </c>
      <c r="N5" s="149">
        <v>0.9615</v>
      </c>
      <c r="O5" s="148">
        <v>38</v>
      </c>
      <c r="P5" s="149">
        <v>0.9419</v>
      </c>
    </row>
    <row r="6" spans="1:16" ht="12.75">
      <c r="A6" s="10"/>
      <c r="B6" s="10"/>
      <c r="C6" s="100"/>
      <c r="D6" s="155" t="s">
        <v>407</v>
      </c>
      <c r="E6" s="156">
        <v>18717</v>
      </c>
      <c r="F6" s="155" t="s">
        <v>70</v>
      </c>
      <c r="G6" s="10">
        <f aca="true" t="shared" si="0" ref="G6:G13">TRUNC((L6-E6)/365.25)</f>
        <v>64</v>
      </c>
      <c r="H6" s="16">
        <v>9.85</v>
      </c>
      <c r="I6" s="101">
        <f aca="true" t="shared" si="1" ref="I6:I12">CEILING(H6*(VLOOKUP(G6,$M$1:$N$67,2,0)),0.01)</f>
        <v>7.9</v>
      </c>
      <c r="J6" s="102"/>
      <c r="K6" s="33" t="str">
        <f aca="true" t="shared" si="2" ref="K6:K13">IF(G6&lt;50,"99.1",IF(G6&lt;60,"91.6",IF(G6&lt;70,"84","76.2")))</f>
        <v>84</v>
      </c>
      <c r="L6" s="51">
        <v>42441</v>
      </c>
      <c r="M6" s="148">
        <v>39</v>
      </c>
      <c r="N6" s="149">
        <v>0.954</v>
      </c>
      <c r="O6" s="148">
        <v>39</v>
      </c>
      <c r="P6" s="149">
        <v>0.9344</v>
      </c>
    </row>
    <row r="7" spans="1:16" ht="12.75">
      <c r="A7" s="10"/>
      <c r="B7" s="10"/>
      <c r="C7" s="219"/>
      <c r="D7" s="155" t="s">
        <v>76</v>
      </c>
      <c r="E7" s="156" t="s">
        <v>211</v>
      </c>
      <c r="F7" s="155" t="s">
        <v>212</v>
      </c>
      <c r="G7" s="10">
        <f t="shared" si="0"/>
        <v>60</v>
      </c>
      <c r="H7" s="16">
        <v>9.77</v>
      </c>
      <c r="I7" s="101">
        <f t="shared" si="1"/>
        <v>8.13</v>
      </c>
      <c r="J7" s="102"/>
      <c r="K7" s="33" t="str">
        <f t="shared" si="2"/>
        <v>84</v>
      </c>
      <c r="L7" s="51">
        <v>42441</v>
      </c>
      <c r="M7" s="359">
        <v>40</v>
      </c>
      <c r="N7" s="125">
        <v>0.9466</v>
      </c>
      <c r="O7" s="359">
        <v>40</v>
      </c>
      <c r="P7" s="125">
        <v>0.906</v>
      </c>
    </row>
    <row r="8" spans="1:16" ht="12.75">
      <c r="A8" s="10"/>
      <c r="B8" s="10"/>
      <c r="C8" s="100"/>
      <c r="D8" s="155" t="s">
        <v>190</v>
      </c>
      <c r="E8" s="156" t="s">
        <v>240</v>
      </c>
      <c r="F8" s="222" t="s">
        <v>191</v>
      </c>
      <c r="G8" s="10">
        <f t="shared" si="0"/>
        <v>45</v>
      </c>
      <c r="H8" s="16">
        <v>9.68</v>
      </c>
      <c r="I8" s="101">
        <f t="shared" si="1"/>
        <v>8.81</v>
      </c>
      <c r="J8" s="102"/>
      <c r="K8" s="33" t="str">
        <f t="shared" si="2"/>
        <v>99.1</v>
      </c>
      <c r="L8" s="51">
        <v>42441</v>
      </c>
      <c r="M8" s="148">
        <v>41</v>
      </c>
      <c r="N8" s="149">
        <v>0.9392</v>
      </c>
      <c r="O8" s="148">
        <v>41</v>
      </c>
      <c r="P8" s="149">
        <v>0.9041</v>
      </c>
    </row>
    <row r="9" spans="1:16" ht="12.75">
      <c r="A9" s="10"/>
      <c r="B9" s="10"/>
      <c r="C9" s="100"/>
      <c r="D9" s="155" t="s">
        <v>175</v>
      </c>
      <c r="E9" s="156" t="s">
        <v>213</v>
      </c>
      <c r="F9" s="221" t="s">
        <v>88</v>
      </c>
      <c r="G9" s="10">
        <f t="shared" si="0"/>
        <v>44</v>
      </c>
      <c r="H9" s="16">
        <v>9.79</v>
      </c>
      <c r="I9" s="101">
        <f t="shared" si="1"/>
        <v>8.98</v>
      </c>
      <c r="J9" s="102"/>
      <c r="K9" s="33" t="str">
        <f t="shared" si="2"/>
        <v>99.1</v>
      </c>
      <c r="L9" s="51">
        <v>42441</v>
      </c>
      <c r="M9" s="148">
        <v>42</v>
      </c>
      <c r="N9" s="149">
        <v>0.9317</v>
      </c>
      <c r="O9" s="148">
        <v>42</v>
      </c>
      <c r="P9" s="149">
        <v>0.9022</v>
      </c>
    </row>
    <row r="10" spans="1:16" ht="12.75">
      <c r="A10" s="10"/>
      <c r="B10" s="10"/>
      <c r="C10" s="100"/>
      <c r="D10" s="86" t="s">
        <v>624</v>
      </c>
      <c r="E10" s="156" t="s">
        <v>625</v>
      </c>
      <c r="F10" s="155" t="s">
        <v>626</v>
      </c>
      <c r="G10" s="10">
        <f t="shared" si="0"/>
        <v>61</v>
      </c>
      <c r="H10" s="16">
        <v>11.58</v>
      </c>
      <c r="I10" s="101">
        <f t="shared" si="1"/>
        <v>9.540000000000001</v>
      </c>
      <c r="J10" s="102"/>
      <c r="K10" s="33" t="str">
        <f t="shared" si="2"/>
        <v>84</v>
      </c>
      <c r="L10" s="51">
        <v>42441</v>
      </c>
      <c r="M10" s="148">
        <v>43</v>
      </c>
      <c r="N10" s="149">
        <v>0.9243</v>
      </c>
      <c r="O10" s="148">
        <v>43</v>
      </c>
      <c r="P10" s="149">
        <v>0.9003</v>
      </c>
    </row>
    <row r="11" spans="1:16" ht="12.75">
      <c r="A11" s="10"/>
      <c r="B11" s="10"/>
      <c r="C11" s="219"/>
      <c r="D11" s="155" t="s">
        <v>173</v>
      </c>
      <c r="E11" s="156" t="s">
        <v>239</v>
      </c>
      <c r="F11" s="221" t="s">
        <v>650</v>
      </c>
      <c r="G11" s="10">
        <f t="shared" si="0"/>
        <v>56</v>
      </c>
      <c r="H11" s="16">
        <v>11.31</v>
      </c>
      <c r="I11" s="101">
        <f t="shared" si="1"/>
        <v>9.59</v>
      </c>
      <c r="J11" s="102"/>
      <c r="K11" s="33" t="str">
        <f t="shared" si="2"/>
        <v>91.6</v>
      </c>
      <c r="L11" s="51">
        <v>42441</v>
      </c>
      <c r="M11" s="148">
        <v>44</v>
      </c>
      <c r="N11" s="149">
        <v>0.9168</v>
      </c>
      <c r="O11" s="148">
        <v>44</v>
      </c>
      <c r="P11" s="149">
        <v>0.8984</v>
      </c>
    </row>
    <row r="12" spans="1:16" ht="12.75">
      <c r="A12" s="10"/>
      <c r="B12" s="10"/>
      <c r="C12" s="219"/>
      <c r="D12" s="155" t="s">
        <v>610</v>
      </c>
      <c r="E12" s="156">
        <v>23872</v>
      </c>
      <c r="F12" s="155" t="s">
        <v>611</v>
      </c>
      <c r="G12" s="10">
        <f t="shared" si="0"/>
        <v>50</v>
      </c>
      <c r="H12" s="16">
        <v>11.2</v>
      </c>
      <c r="I12" s="101">
        <f t="shared" si="1"/>
        <v>10</v>
      </c>
      <c r="J12" s="102"/>
      <c r="K12" s="33" t="str">
        <f t="shared" si="2"/>
        <v>91.6</v>
      </c>
      <c r="L12" s="51">
        <v>42441</v>
      </c>
      <c r="M12" s="359">
        <v>45</v>
      </c>
      <c r="N12" s="125">
        <v>0.9094</v>
      </c>
      <c r="O12" s="359">
        <v>45</v>
      </c>
      <c r="P12" s="125">
        <v>0.8965</v>
      </c>
    </row>
    <row r="13" spans="1:16" ht="12.75">
      <c r="A13" s="10"/>
      <c r="B13" s="10"/>
      <c r="C13" s="219"/>
      <c r="D13" s="405" t="s">
        <v>645</v>
      </c>
      <c r="E13" s="156">
        <v>27033</v>
      </c>
      <c r="F13" s="221" t="s">
        <v>646</v>
      </c>
      <c r="G13" s="10">
        <f t="shared" si="0"/>
        <v>42</v>
      </c>
      <c r="H13" s="16">
        <v>10.82</v>
      </c>
      <c r="I13" s="101">
        <f>CEILING(H13*(VLOOKUP(G13,$M$1:$N$66,2,0)),0.01)</f>
        <v>10.09</v>
      </c>
      <c r="J13" s="102"/>
      <c r="K13" s="33" t="str">
        <f t="shared" si="2"/>
        <v>99.1</v>
      </c>
      <c r="L13" s="51">
        <v>42441</v>
      </c>
      <c r="M13" s="148">
        <v>46</v>
      </c>
      <c r="N13" s="149">
        <v>0.902</v>
      </c>
      <c r="O13" s="148">
        <v>46</v>
      </c>
      <c r="P13" s="149">
        <v>0.8946</v>
      </c>
    </row>
    <row r="14" spans="1:16" ht="12.75">
      <c r="A14" s="10"/>
      <c r="B14" s="10"/>
      <c r="C14" s="219"/>
      <c r="D14" s="155"/>
      <c r="E14" s="156"/>
      <c r="F14" s="221"/>
      <c r="G14" s="10"/>
      <c r="H14" s="16"/>
      <c r="I14" s="101"/>
      <c r="J14" s="102"/>
      <c r="K14" s="33"/>
      <c r="L14" s="51">
        <v>42441</v>
      </c>
      <c r="M14" s="148">
        <v>47</v>
      </c>
      <c r="N14" s="149">
        <v>0.8945</v>
      </c>
      <c r="O14" s="148">
        <v>47</v>
      </c>
      <c r="P14" s="149">
        <v>0.8927</v>
      </c>
    </row>
    <row r="15" spans="1:16" ht="12.75">
      <c r="A15" s="10"/>
      <c r="B15" s="10"/>
      <c r="C15" s="100"/>
      <c r="D15" s="378"/>
      <c r="E15" s="379"/>
      <c r="F15" s="378"/>
      <c r="G15" s="10"/>
      <c r="H15" s="16"/>
      <c r="I15" s="101"/>
      <c r="J15" s="102"/>
      <c r="K15" s="33"/>
      <c r="L15" s="51">
        <v>42441</v>
      </c>
      <c r="M15" s="148">
        <v>48</v>
      </c>
      <c r="N15" s="149">
        <v>0.8871</v>
      </c>
      <c r="O15" s="148">
        <v>48</v>
      </c>
      <c r="P15" s="149">
        <v>0.8908</v>
      </c>
    </row>
    <row r="16" spans="1:16" ht="12.75">
      <c r="A16" s="10"/>
      <c r="B16" s="10"/>
      <c r="C16" s="306"/>
      <c r="D16" s="232"/>
      <c r="E16" s="233"/>
      <c r="F16" s="234"/>
      <c r="G16" s="10"/>
      <c r="H16" s="16"/>
      <c r="I16" s="101"/>
      <c r="J16" s="102"/>
      <c r="K16" s="33"/>
      <c r="L16" s="51">
        <v>42441</v>
      </c>
      <c r="M16" s="148">
        <v>49</v>
      </c>
      <c r="N16" s="149">
        <v>0.8796</v>
      </c>
      <c r="O16" s="148">
        <v>49</v>
      </c>
      <c r="P16" s="149">
        <v>0.8889</v>
      </c>
    </row>
    <row r="17" spans="1:16" ht="12.75">
      <c r="A17" s="10"/>
      <c r="B17" s="10"/>
      <c r="C17" s="306"/>
      <c r="D17" s="238"/>
      <c r="E17" s="301"/>
      <c r="F17" s="328"/>
      <c r="G17" s="10"/>
      <c r="H17" s="16"/>
      <c r="I17" s="101"/>
      <c r="J17" s="102"/>
      <c r="K17" s="33"/>
      <c r="L17" s="51">
        <v>42441</v>
      </c>
      <c r="M17" s="359">
        <v>50</v>
      </c>
      <c r="N17" s="125">
        <v>0.8922</v>
      </c>
      <c r="O17" s="359">
        <v>50</v>
      </c>
      <c r="P17" s="125">
        <v>0.8621</v>
      </c>
    </row>
    <row r="18" spans="1:16" ht="12.75">
      <c r="A18" s="10"/>
      <c r="B18" s="10"/>
      <c r="C18" s="306"/>
      <c r="D18" s="232"/>
      <c r="E18" s="233"/>
      <c r="F18" s="238"/>
      <c r="G18" s="10"/>
      <c r="H18" s="16"/>
      <c r="I18" s="101"/>
      <c r="J18" s="102"/>
      <c r="K18" s="33"/>
      <c r="L18" s="51">
        <v>42441</v>
      </c>
      <c r="M18" s="148">
        <v>51</v>
      </c>
      <c r="N18" s="149">
        <v>0.8848</v>
      </c>
      <c r="O18" s="148">
        <v>51</v>
      </c>
      <c r="P18" s="149">
        <v>0.8552</v>
      </c>
    </row>
    <row r="19" spans="1:16" ht="12.75">
      <c r="A19" s="10"/>
      <c r="B19" s="10"/>
      <c r="C19" s="306"/>
      <c r="D19" s="232"/>
      <c r="E19" s="233"/>
      <c r="F19" s="234"/>
      <c r="G19" s="10"/>
      <c r="H19" s="16"/>
      <c r="I19" s="101"/>
      <c r="J19" s="102"/>
      <c r="K19" s="33"/>
      <c r="L19" s="51">
        <v>42441</v>
      </c>
      <c r="M19" s="148">
        <v>52</v>
      </c>
      <c r="N19" s="149">
        <v>0.8773</v>
      </c>
      <c r="O19" s="148">
        <v>52</v>
      </c>
      <c r="P19" s="149">
        <v>0.8483</v>
      </c>
    </row>
    <row r="20" spans="1:16" ht="12.75">
      <c r="A20" s="10"/>
      <c r="B20" s="10"/>
      <c r="C20" s="100"/>
      <c r="D20" s="232"/>
      <c r="E20" s="233"/>
      <c r="F20" s="232"/>
      <c r="G20" s="10"/>
      <c r="H20" s="16"/>
      <c r="I20" s="101"/>
      <c r="J20" s="102"/>
      <c r="K20" s="33"/>
      <c r="L20" s="51">
        <v>42441</v>
      </c>
      <c r="M20" s="148">
        <v>53</v>
      </c>
      <c r="N20" s="149">
        <v>0.8699</v>
      </c>
      <c r="O20" s="148">
        <v>53</v>
      </c>
      <c r="P20" s="149">
        <v>0.8415</v>
      </c>
    </row>
    <row r="21" spans="1:16" ht="12.75">
      <c r="A21" s="10"/>
      <c r="B21" s="10"/>
      <c r="C21" s="306"/>
      <c r="D21" s="232"/>
      <c r="E21" s="233"/>
      <c r="F21" s="232"/>
      <c r="G21" s="10"/>
      <c r="H21" s="16"/>
      <c r="I21" s="101"/>
      <c r="J21" s="102"/>
      <c r="K21" s="33"/>
      <c r="L21" s="51">
        <v>42441</v>
      </c>
      <c r="M21" s="148">
        <v>54</v>
      </c>
      <c r="N21" s="149">
        <v>0.8624</v>
      </c>
      <c r="O21" s="148">
        <v>54</v>
      </c>
      <c r="P21" s="149">
        <v>0.8346</v>
      </c>
    </row>
    <row r="22" spans="1:16" ht="12.75">
      <c r="A22" s="10"/>
      <c r="B22" s="10"/>
      <c r="C22" s="100"/>
      <c r="D22" s="232"/>
      <c r="E22" s="233"/>
      <c r="F22" s="232"/>
      <c r="G22" s="10"/>
      <c r="H22" s="16"/>
      <c r="I22" s="101"/>
      <c r="J22" s="102"/>
      <c r="K22" s="33"/>
      <c r="L22" s="51">
        <v>42441</v>
      </c>
      <c r="M22" s="359">
        <v>55</v>
      </c>
      <c r="N22" s="125">
        <v>0.855</v>
      </c>
      <c r="O22" s="359">
        <v>55</v>
      </c>
      <c r="P22" s="125">
        <v>0.8277</v>
      </c>
    </row>
    <row r="23" spans="1:16" ht="12.75">
      <c r="A23" s="10"/>
      <c r="B23" s="10"/>
      <c r="C23" s="15"/>
      <c r="D23" s="232"/>
      <c r="E23" s="233"/>
      <c r="F23" s="232"/>
      <c r="G23" s="10"/>
      <c r="H23" s="16"/>
      <c r="I23" s="101"/>
      <c r="J23" s="102"/>
      <c r="K23" s="33"/>
      <c r="L23" s="51">
        <v>42441</v>
      </c>
      <c r="M23" s="148">
        <v>56</v>
      </c>
      <c r="N23" s="149">
        <v>0.8476</v>
      </c>
      <c r="O23" s="148">
        <v>56</v>
      </c>
      <c r="P23" s="149">
        <v>0.8208</v>
      </c>
    </row>
    <row r="24" spans="1:16" ht="12.75">
      <c r="A24" s="10"/>
      <c r="B24" s="10"/>
      <c r="C24" s="306"/>
      <c r="D24" s="232"/>
      <c r="E24" s="233"/>
      <c r="F24" s="234"/>
      <c r="G24" s="10"/>
      <c r="H24" s="16"/>
      <c r="I24" s="101"/>
      <c r="J24" s="102"/>
      <c r="K24" s="33"/>
      <c r="L24" s="51">
        <v>42441</v>
      </c>
      <c r="M24" s="148">
        <v>57</v>
      </c>
      <c r="N24" s="149">
        <v>0.8401</v>
      </c>
      <c r="O24" s="148">
        <v>57</v>
      </c>
      <c r="P24" s="149">
        <v>0.8139</v>
      </c>
    </row>
    <row r="25" spans="1:16" ht="12.75">
      <c r="A25" s="10"/>
      <c r="B25" s="10"/>
      <c r="C25" s="306"/>
      <c r="D25" s="232"/>
      <c r="E25" s="233"/>
      <c r="F25" s="234"/>
      <c r="G25" s="10"/>
      <c r="H25" s="16"/>
      <c r="I25" s="101"/>
      <c r="J25" s="102"/>
      <c r="K25" s="33"/>
      <c r="L25" s="51">
        <v>42441</v>
      </c>
      <c r="M25" s="148">
        <v>58</v>
      </c>
      <c r="N25" s="149">
        <v>0.8327</v>
      </c>
      <c r="O25" s="148">
        <v>58</v>
      </c>
      <c r="P25" s="149">
        <v>0.8071</v>
      </c>
    </row>
    <row r="26" spans="1:16" ht="12.75">
      <c r="A26" s="10"/>
      <c r="B26" s="10"/>
      <c r="C26" s="15"/>
      <c r="D26" s="232"/>
      <c r="E26" s="233"/>
      <c r="F26" s="232"/>
      <c r="G26" s="10"/>
      <c r="H26" s="16"/>
      <c r="I26" s="101"/>
      <c r="J26" s="102"/>
      <c r="K26" s="33"/>
      <c r="L26" s="51">
        <v>42441</v>
      </c>
      <c r="M26" s="148">
        <v>59</v>
      </c>
      <c r="N26" s="149">
        <v>0.8252</v>
      </c>
      <c r="O26" s="148">
        <v>59</v>
      </c>
      <c r="P26" s="149">
        <v>0.8002</v>
      </c>
    </row>
    <row r="27" spans="1:16" ht="12.75">
      <c r="A27" s="10"/>
      <c r="B27" s="10"/>
      <c r="C27" s="306"/>
      <c r="D27" s="232"/>
      <c r="E27" s="233"/>
      <c r="F27" s="234"/>
      <c r="G27" s="10"/>
      <c r="H27" s="16"/>
      <c r="I27" s="101"/>
      <c r="J27" s="102"/>
      <c r="K27" s="33"/>
      <c r="L27" s="51">
        <v>42441</v>
      </c>
      <c r="M27" s="359">
        <v>60</v>
      </c>
      <c r="N27" s="125">
        <v>0.8312</v>
      </c>
      <c r="O27" s="359">
        <v>60</v>
      </c>
      <c r="P27" s="125">
        <v>0.7923</v>
      </c>
    </row>
    <row r="28" spans="1:16" ht="12.75">
      <c r="A28" s="10"/>
      <c r="B28" s="10"/>
      <c r="C28" s="15"/>
      <c r="D28" s="232"/>
      <c r="E28" s="233"/>
      <c r="F28" s="234"/>
      <c r="G28" s="10"/>
      <c r="H28" s="16"/>
      <c r="I28" s="101"/>
      <c r="J28" s="102"/>
      <c r="K28" s="33"/>
      <c r="L28" s="51">
        <v>42441</v>
      </c>
      <c r="M28" s="148">
        <v>61</v>
      </c>
      <c r="N28" s="149">
        <v>0.8238</v>
      </c>
      <c r="O28" s="148">
        <v>61</v>
      </c>
      <c r="P28" s="149">
        <v>0.785</v>
      </c>
    </row>
    <row r="29" spans="1:16" ht="12.75">
      <c r="A29" s="10"/>
      <c r="B29" s="10"/>
      <c r="C29" s="162"/>
      <c r="D29" s="232"/>
      <c r="E29" s="233"/>
      <c r="F29" s="234"/>
      <c r="G29" s="10"/>
      <c r="H29" s="16"/>
      <c r="I29" s="101"/>
      <c r="J29" s="102"/>
      <c r="K29" s="33"/>
      <c r="L29" s="51">
        <v>42441</v>
      </c>
      <c r="M29" s="148">
        <v>62</v>
      </c>
      <c r="N29" s="149">
        <v>0.8163</v>
      </c>
      <c r="O29" s="148">
        <v>62</v>
      </c>
      <c r="P29" s="149">
        <v>0.7778</v>
      </c>
    </row>
    <row r="30" spans="1:16" ht="12.75">
      <c r="A30" s="10"/>
      <c r="B30" s="10"/>
      <c r="C30" s="15"/>
      <c r="D30" s="232"/>
      <c r="E30" s="233"/>
      <c r="F30" s="232"/>
      <c r="G30" s="10"/>
      <c r="H30" s="16"/>
      <c r="I30" s="101"/>
      <c r="J30" s="102"/>
      <c r="K30" s="33"/>
      <c r="L30" s="51">
        <v>42441</v>
      </c>
      <c r="M30" s="148">
        <v>63</v>
      </c>
      <c r="N30" s="149">
        <v>0.8089</v>
      </c>
      <c r="O30" s="148">
        <v>63</v>
      </c>
      <c r="P30" s="149">
        <v>0.7705</v>
      </c>
    </row>
    <row r="31" spans="1:16" ht="12.75">
      <c r="A31" s="10"/>
      <c r="B31" s="10"/>
      <c r="C31" s="15"/>
      <c r="D31" s="232"/>
      <c r="E31" s="233"/>
      <c r="F31" s="232"/>
      <c r="G31" s="10"/>
      <c r="H31" s="16"/>
      <c r="I31" s="101"/>
      <c r="J31" s="102"/>
      <c r="K31" s="33"/>
      <c r="L31" s="51">
        <v>42441</v>
      </c>
      <c r="M31" s="148">
        <v>64</v>
      </c>
      <c r="N31" s="149">
        <v>0.8014</v>
      </c>
      <c r="O31" s="148">
        <v>64</v>
      </c>
      <c r="P31" s="149">
        <v>0.7633</v>
      </c>
    </row>
    <row r="32" spans="1:16" ht="12.75">
      <c r="A32" s="10"/>
      <c r="B32" s="10"/>
      <c r="C32" s="15"/>
      <c r="D32" s="315"/>
      <c r="E32" s="316"/>
      <c r="F32" s="315"/>
      <c r="G32" s="10"/>
      <c r="H32" s="16"/>
      <c r="I32" s="101"/>
      <c r="J32" s="102"/>
      <c r="K32" s="33"/>
      <c r="L32" s="51">
        <v>42441</v>
      </c>
      <c r="M32" s="359">
        <v>65</v>
      </c>
      <c r="N32" s="125">
        <v>0.794</v>
      </c>
      <c r="O32" s="359">
        <v>65</v>
      </c>
      <c r="P32" s="125">
        <v>0.756</v>
      </c>
    </row>
    <row r="33" spans="1:16" ht="12.75">
      <c r="A33" s="10"/>
      <c r="B33" s="10"/>
      <c r="C33" s="15"/>
      <c r="D33" s="232"/>
      <c r="E33" s="233"/>
      <c r="F33" s="234"/>
      <c r="G33" s="10"/>
      <c r="H33" s="16"/>
      <c r="I33" s="101"/>
      <c r="J33" s="102"/>
      <c r="K33" s="33"/>
      <c r="L33" s="51">
        <v>42441</v>
      </c>
      <c r="M33" s="148">
        <v>66</v>
      </c>
      <c r="N33" s="149">
        <v>0.7866</v>
      </c>
      <c r="O33" s="148">
        <v>66</v>
      </c>
      <c r="P33" s="149">
        <v>0.7485</v>
      </c>
    </row>
    <row r="34" spans="1:16" ht="12.75">
      <c r="A34" s="10"/>
      <c r="B34" s="10"/>
      <c r="C34" s="306"/>
      <c r="D34" s="232"/>
      <c r="E34" s="233"/>
      <c r="F34" s="232"/>
      <c r="G34" s="10"/>
      <c r="H34" s="16"/>
      <c r="I34" s="101"/>
      <c r="J34" s="102"/>
      <c r="K34" s="33"/>
      <c r="L34" s="51">
        <v>42441</v>
      </c>
      <c r="M34" s="148">
        <v>67</v>
      </c>
      <c r="N34" s="149">
        <v>0.7791</v>
      </c>
      <c r="O34" s="148">
        <v>67</v>
      </c>
      <c r="P34" s="149">
        <v>0.741</v>
      </c>
    </row>
    <row r="35" spans="1:16" ht="12.75">
      <c r="A35" s="10"/>
      <c r="B35" s="10"/>
      <c r="C35" s="15"/>
      <c r="D35" s="232"/>
      <c r="E35" s="233"/>
      <c r="F35" s="232"/>
      <c r="G35" s="10"/>
      <c r="H35" s="16"/>
      <c r="I35" s="101"/>
      <c r="J35" s="102"/>
      <c r="K35" s="33"/>
      <c r="L35" s="51">
        <v>42441</v>
      </c>
      <c r="M35" s="148">
        <v>68</v>
      </c>
      <c r="N35" s="149">
        <v>0.7717</v>
      </c>
      <c r="O35" s="148">
        <v>68</v>
      </c>
      <c r="P35" s="149">
        <v>0.7334</v>
      </c>
    </row>
    <row r="36" spans="1:16" ht="12.75">
      <c r="A36" s="10"/>
      <c r="B36" s="10"/>
      <c r="C36" s="306"/>
      <c r="D36" s="155"/>
      <c r="E36" s="156"/>
      <c r="F36" s="221"/>
      <c r="G36" s="10"/>
      <c r="H36" s="16"/>
      <c r="I36" s="101"/>
      <c r="J36" s="102"/>
      <c r="K36" s="33"/>
      <c r="L36" s="51">
        <v>42441</v>
      </c>
      <c r="M36" s="148">
        <v>69</v>
      </c>
      <c r="N36" s="149">
        <v>0.7642</v>
      </c>
      <c r="O36" s="148">
        <v>69</v>
      </c>
      <c r="P36" s="149">
        <v>0.7259</v>
      </c>
    </row>
    <row r="37" spans="1:16" ht="12.75">
      <c r="A37" s="10"/>
      <c r="B37" s="10"/>
      <c r="C37" s="306"/>
      <c r="D37" s="155"/>
      <c r="E37" s="156"/>
      <c r="F37" s="218"/>
      <c r="G37" s="10"/>
      <c r="H37" s="16"/>
      <c r="I37" s="101"/>
      <c r="J37" s="102"/>
      <c r="K37" s="33"/>
      <c r="L37" s="51">
        <v>42441</v>
      </c>
      <c r="M37" s="359">
        <v>70</v>
      </c>
      <c r="N37" s="125">
        <v>0.7714</v>
      </c>
      <c r="O37" s="359">
        <v>70</v>
      </c>
      <c r="P37" s="125">
        <v>0.7184</v>
      </c>
    </row>
    <row r="38" spans="1:16" ht="12.75">
      <c r="A38" s="10"/>
      <c r="B38" s="10"/>
      <c r="C38" s="453"/>
      <c r="D38" s="403"/>
      <c r="E38" s="404"/>
      <c r="F38" s="451"/>
      <c r="G38" s="10"/>
      <c r="H38" s="16"/>
      <c r="I38" s="101"/>
      <c r="J38" s="102"/>
      <c r="K38" s="33"/>
      <c r="L38" s="51">
        <v>42441</v>
      </c>
      <c r="M38" s="148">
        <v>71</v>
      </c>
      <c r="N38" s="149">
        <v>0.7637</v>
      </c>
      <c r="O38" s="148">
        <v>71</v>
      </c>
      <c r="P38" s="149">
        <v>0.7095</v>
      </c>
    </row>
    <row r="39" spans="1:16" ht="12.75">
      <c r="A39" s="10"/>
      <c r="B39" s="25"/>
      <c r="C39" s="15"/>
      <c r="D39" s="155"/>
      <c r="E39" s="156"/>
      <c r="F39" s="221"/>
      <c r="G39" s="10"/>
      <c r="H39" s="16"/>
      <c r="I39" s="101"/>
      <c r="J39" s="102"/>
      <c r="K39" s="33"/>
      <c r="L39" s="51">
        <v>42441</v>
      </c>
      <c r="M39" s="148">
        <v>72</v>
      </c>
      <c r="N39" s="149">
        <v>0.756</v>
      </c>
      <c r="O39" s="148">
        <v>72</v>
      </c>
      <c r="P39" s="149">
        <v>0.7006</v>
      </c>
    </row>
    <row r="40" spans="1:16" ht="12.75">
      <c r="A40" s="10"/>
      <c r="B40" s="25"/>
      <c r="C40" s="162"/>
      <c r="D40" s="232"/>
      <c r="E40" s="233"/>
      <c r="F40" s="234"/>
      <c r="G40" s="10"/>
      <c r="H40" s="16"/>
      <c r="I40" s="101"/>
      <c r="J40" s="102"/>
      <c r="K40" s="33"/>
      <c r="L40" s="51">
        <v>42441</v>
      </c>
      <c r="M40" s="148">
        <v>73</v>
      </c>
      <c r="N40" s="149">
        <v>0.7482</v>
      </c>
      <c r="O40" s="148">
        <v>73</v>
      </c>
      <c r="P40" s="149">
        <v>0.6917</v>
      </c>
    </row>
    <row r="41" spans="1:16" ht="12.75">
      <c r="A41" s="10"/>
      <c r="B41" s="25"/>
      <c r="C41" s="15"/>
      <c r="D41" s="373"/>
      <c r="E41" s="374"/>
      <c r="F41" s="373"/>
      <c r="G41" s="10"/>
      <c r="H41" s="16"/>
      <c r="I41" s="101"/>
      <c r="J41" s="102"/>
      <c r="K41" s="33"/>
      <c r="L41" s="51">
        <v>42441</v>
      </c>
      <c r="M41" s="148">
        <v>74</v>
      </c>
      <c r="N41" s="149">
        <v>0.7405</v>
      </c>
      <c r="O41" s="148">
        <v>74</v>
      </c>
      <c r="P41" s="149">
        <v>0.6828</v>
      </c>
    </row>
    <row r="42" spans="1:16" ht="12.75">
      <c r="A42" s="10"/>
      <c r="B42" s="25"/>
      <c r="C42" s="15"/>
      <c r="D42" s="232"/>
      <c r="E42" s="233"/>
      <c r="F42" s="232"/>
      <c r="G42" s="10"/>
      <c r="H42" s="16"/>
      <c r="I42" s="101"/>
      <c r="J42" s="102"/>
      <c r="K42" s="33"/>
      <c r="L42" s="51">
        <v>42441</v>
      </c>
      <c r="M42" s="359">
        <v>75</v>
      </c>
      <c r="N42" s="125">
        <v>0.7328</v>
      </c>
      <c r="O42" s="359">
        <v>75</v>
      </c>
      <c r="P42" s="125">
        <v>0.6739</v>
      </c>
    </row>
    <row r="43" spans="1:16" ht="12.75">
      <c r="A43" s="10"/>
      <c r="B43" s="25"/>
      <c r="C43" s="219"/>
      <c r="D43" s="155"/>
      <c r="E43" s="156"/>
      <c r="F43" s="221"/>
      <c r="G43" s="10"/>
      <c r="H43" s="16"/>
      <c r="I43" s="101"/>
      <c r="J43" s="102"/>
      <c r="K43" s="33"/>
      <c r="L43" s="51">
        <v>42441</v>
      </c>
      <c r="M43" s="148">
        <v>76</v>
      </c>
      <c r="N43" s="149">
        <v>0.7251</v>
      </c>
      <c r="O43" s="148">
        <v>76</v>
      </c>
      <c r="P43" s="149">
        <v>0.6633</v>
      </c>
    </row>
    <row r="44" spans="1:16" ht="12.75">
      <c r="A44" s="10"/>
      <c r="B44" s="25"/>
      <c r="C44" s="219"/>
      <c r="D44" s="155"/>
      <c r="E44" s="156"/>
      <c r="F44" s="155"/>
      <c r="G44" s="10"/>
      <c r="H44" s="16"/>
      <c r="I44" s="101"/>
      <c r="J44" s="102"/>
      <c r="K44" s="33"/>
      <c r="L44" s="51">
        <v>42441</v>
      </c>
      <c r="M44" s="148">
        <v>77</v>
      </c>
      <c r="N44" s="149">
        <v>0.7174</v>
      </c>
      <c r="O44" s="148">
        <v>77</v>
      </c>
      <c r="P44" s="149">
        <v>0.6527</v>
      </c>
    </row>
    <row r="45" spans="1:16" ht="12.75">
      <c r="A45" s="10"/>
      <c r="B45" s="25"/>
      <c r="C45" s="219"/>
      <c r="D45" s="155"/>
      <c r="E45" s="156"/>
      <c r="F45" s="223"/>
      <c r="G45" s="10"/>
      <c r="H45" s="16"/>
      <c r="I45" s="101"/>
      <c r="J45" s="102"/>
      <c r="K45" s="33"/>
      <c r="L45" s="51">
        <v>42441</v>
      </c>
      <c r="M45" s="148">
        <v>78</v>
      </c>
      <c r="N45" s="149">
        <v>0.7096</v>
      </c>
      <c r="O45" s="148">
        <v>78</v>
      </c>
      <c r="P45" s="149">
        <v>0.6421</v>
      </c>
    </row>
    <row r="46" spans="1:16" ht="12.75">
      <c r="A46" s="10"/>
      <c r="B46" s="25"/>
      <c r="C46" s="219"/>
      <c r="D46" s="155"/>
      <c r="E46" s="156"/>
      <c r="F46" s="223"/>
      <c r="G46" s="10"/>
      <c r="H46" s="16"/>
      <c r="I46" s="101"/>
      <c r="J46" s="102"/>
      <c r="K46" s="33"/>
      <c r="L46" s="51">
        <v>42441</v>
      </c>
      <c r="M46" s="148">
        <v>79</v>
      </c>
      <c r="N46" s="149">
        <v>0.7019</v>
      </c>
      <c r="O46" s="148">
        <v>79</v>
      </c>
      <c r="P46" s="149">
        <v>0.6315</v>
      </c>
    </row>
    <row r="47" spans="1:16" ht="12.75">
      <c r="A47" s="10"/>
      <c r="B47" s="25"/>
      <c r="C47" s="219"/>
      <c r="D47" s="155"/>
      <c r="E47" s="156"/>
      <c r="F47" s="155"/>
      <c r="G47" s="10"/>
      <c r="H47" s="16"/>
      <c r="I47" s="101"/>
      <c r="J47" s="102"/>
      <c r="K47" s="33"/>
      <c r="L47" s="51">
        <v>42441</v>
      </c>
      <c r="M47" s="359">
        <v>80</v>
      </c>
      <c r="N47" s="125">
        <v>0.6826</v>
      </c>
      <c r="O47" s="359">
        <v>80</v>
      </c>
      <c r="P47" s="125">
        <v>0.6209</v>
      </c>
    </row>
    <row r="48" spans="1:16" ht="12.75">
      <c r="A48" s="10"/>
      <c r="B48" s="25"/>
      <c r="C48" s="219"/>
      <c r="D48" s="155"/>
      <c r="E48" s="156"/>
      <c r="F48" s="221"/>
      <c r="G48" s="10"/>
      <c r="H48" s="16"/>
      <c r="I48" s="101"/>
      <c r="J48" s="102"/>
      <c r="K48" s="33"/>
      <c r="L48" s="51">
        <v>42441</v>
      </c>
      <c r="M48" s="148">
        <v>81</v>
      </c>
      <c r="N48" s="149">
        <v>0.6696</v>
      </c>
      <c r="O48" s="148">
        <v>81</v>
      </c>
      <c r="P48" s="149">
        <v>0.6077</v>
      </c>
    </row>
    <row r="49" spans="1:16" ht="12.75">
      <c r="A49" s="10"/>
      <c r="B49" s="25"/>
      <c r="C49" s="15"/>
      <c r="D49" s="61"/>
      <c r="E49" s="61"/>
      <c r="F49" s="61"/>
      <c r="G49" s="10"/>
      <c r="H49" s="16"/>
      <c r="I49" s="101"/>
      <c r="J49" s="102"/>
      <c r="K49" s="33"/>
      <c r="L49" s="51">
        <v>42441</v>
      </c>
      <c r="M49" s="148">
        <v>82</v>
      </c>
      <c r="N49" s="149">
        <v>0.6567</v>
      </c>
      <c r="O49" s="148">
        <v>82</v>
      </c>
      <c r="P49" s="149">
        <v>0.5945</v>
      </c>
    </row>
    <row r="50" spans="1:16" ht="12.75">
      <c r="A50" s="10"/>
      <c r="B50" s="25"/>
      <c r="C50" s="15"/>
      <c r="D50" s="61"/>
      <c r="E50" s="61"/>
      <c r="F50" s="61"/>
      <c r="G50" s="10"/>
      <c r="H50" s="16"/>
      <c r="I50" s="101"/>
      <c r="J50" s="102"/>
      <c r="K50" s="33"/>
      <c r="L50" s="51">
        <v>42441</v>
      </c>
      <c r="M50" s="148">
        <v>83</v>
      </c>
      <c r="N50" s="149">
        <v>0.6437</v>
      </c>
      <c r="O50" s="148">
        <v>83</v>
      </c>
      <c r="P50" s="149">
        <v>0.5813</v>
      </c>
    </row>
    <row r="51" spans="1:16" ht="12.75">
      <c r="A51" s="10"/>
      <c r="B51" s="25"/>
      <c r="C51" s="15"/>
      <c r="D51" s="61"/>
      <c r="E51" s="61"/>
      <c r="F51" s="61"/>
      <c r="G51" s="10"/>
      <c r="H51" s="16"/>
      <c r="I51" s="101"/>
      <c r="J51" s="102"/>
      <c r="K51" s="33"/>
      <c r="L51" s="51">
        <v>42441</v>
      </c>
      <c r="M51" s="148">
        <v>84</v>
      </c>
      <c r="N51" s="149">
        <v>0.6308</v>
      </c>
      <c r="O51" s="148">
        <v>84</v>
      </c>
      <c r="P51" s="149">
        <v>0.5681</v>
      </c>
    </row>
    <row r="52" spans="1:16" ht="12.75">
      <c r="A52" s="10"/>
      <c r="B52" s="25"/>
      <c r="C52" s="15"/>
      <c r="D52" s="61"/>
      <c r="E52" s="61"/>
      <c r="F52" s="61"/>
      <c r="G52" s="10"/>
      <c r="H52" s="16"/>
      <c r="I52" s="101"/>
      <c r="J52" s="102"/>
      <c r="K52" s="33"/>
      <c r="L52" s="51">
        <v>42441</v>
      </c>
      <c r="M52" s="359">
        <v>85</v>
      </c>
      <c r="N52" s="125">
        <v>0.6178</v>
      </c>
      <c r="O52" s="359">
        <v>85</v>
      </c>
      <c r="P52" s="125">
        <v>0.5549</v>
      </c>
    </row>
    <row r="53" spans="1:16" ht="12.75">
      <c r="A53" s="10"/>
      <c r="B53" s="25"/>
      <c r="C53" s="15"/>
      <c r="D53" s="61"/>
      <c r="E53" s="61"/>
      <c r="F53" s="61"/>
      <c r="G53" s="10"/>
      <c r="H53" s="16"/>
      <c r="I53" s="101"/>
      <c r="J53" s="102"/>
      <c r="K53" s="33"/>
      <c r="L53" s="51">
        <v>42441</v>
      </c>
      <c r="M53" s="148">
        <v>86</v>
      </c>
      <c r="N53" s="149">
        <v>0.5943</v>
      </c>
      <c r="O53" s="148">
        <v>86</v>
      </c>
      <c r="P53" s="149">
        <v>0.5379</v>
      </c>
    </row>
    <row r="54" spans="1:16" ht="12.75">
      <c r="A54" s="10"/>
      <c r="B54" s="10"/>
      <c r="C54" s="15"/>
      <c r="D54" s="61"/>
      <c r="E54" s="61"/>
      <c r="F54" s="61"/>
      <c r="G54" s="10"/>
      <c r="H54" s="16"/>
      <c r="I54" s="101"/>
      <c r="J54" s="102"/>
      <c r="K54" s="33"/>
      <c r="L54" s="51">
        <v>42441</v>
      </c>
      <c r="M54" s="148">
        <v>87</v>
      </c>
      <c r="N54" s="149">
        <v>0.5707</v>
      </c>
      <c r="O54" s="148">
        <v>87</v>
      </c>
      <c r="P54" s="149">
        <v>0.5208</v>
      </c>
    </row>
    <row r="55" spans="1:16" ht="12.75">
      <c r="A55" s="10"/>
      <c r="B55" s="10"/>
      <c r="C55" s="15"/>
      <c r="D55" s="61"/>
      <c r="E55" s="61"/>
      <c r="F55" s="61"/>
      <c r="G55" s="10"/>
      <c r="H55" s="16"/>
      <c r="I55" s="101"/>
      <c r="J55" s="102"/>
      <c r="K55" s="33"/>
      <c r="L55" s="51">
        <v>42441</v>
      </c>
      <c r="M55" s="148">
        <v>88</v>
      </c>
      <c r="N55" s="149">
        <v>0.5472</v>
      </c>
      <c r="O55" s="148">
        <v>88</v>
      </c>
      <c r="P55" s="149">
        <v>0.5038</v>
      </c>
    </row>
    <row r="56" spans="1:16" ht="12.75">
      <c r="A56" s="10"/>
      <c r="B56" s="10"/>
      <c r="C56" s="15"/>
      <c r="D56" s="61"/>
      <c r="E56" s="61"/>
      <c r="F56" s="61"/>
      <c r="G56" s="10"/>
      <c r="H56" s="16"/>
      <c r="I56" s="101"/>
      <c r="J56" s="102"/>
      <c r="K56" s="33"/>
      <c r="L56" s="51">
        <v>42441</v>
      </c>
      <c r="M56" s="148">
        <v>89</v>
      </c>
      <c r="N56" s="149">
        <v>0.5236</v>
      </c>
      <c r="O56" s="148">
        <v>89</v>
      </c>
      <c r="P56" s="149">
        <v>0.4867</v>
      </c>
    </row>
    <row r="57" spans="1:16" ht="12.75">
      <c r="A57" s="10"/>
      <c r="B57" s="10"/>
      <c r="C57" s="15"/>
      <c r="D57" s="61"/>
      <c r="E57" s="61"/>
      <c r="F57" s="61"/>
      <c r="G57" s="10"/>
      <c r="H57" s="16"/>
      <c r="I57" s="101"/>
      <c r="J57" s="102"/>
      <c r="K57" s="33"/>
      <c r="L57" s="51">
        <v>42441</v>
      </c>
      <c r="M57" s="359">
        <v>90</v>
      </c>
      <c r="N57" s="125">
        <v>0.5001</v>
      </c>
      <c r="O57" s="359">
        <v>90</v>
      </c>
      <c r="P57" s="125">
        <v>0.4697</v>
      </c>
    </row>
    <row r="58" spans="1:16" ht="12.75">
      <c r="A58" s="10"/>
      <c r="B58" s="10"/>
      <c r="C58" s="15"/>
      <c r="D58" s="61"/>
      <c r="E58" s="61"/>
      <c r="F58" s="61"/>
      <c r="G58" s="10"/>
      <c r="H58" s="16"/>
      <c r="I58" s="101"/>
      <c r="J58" s="102"/>
      <c r="K58" s="33"/>
      <c r="L58" s="51">
        <v>42441</v>
      </c>
      <c r="M58" s="353">
        <v>91</v>
      </c>
      <c r="N58" s="354">
        <v>0.4825</v>
      </c>
      <c r="O58" s="148">
        <v>91</v>
      </c>
      <c r="P58" s="149">
        <v>0.4472</v>
      </c>
    </row>
    <row r="59" spans="1:16" ht="12.75">
      <c r="A59" s="10"/>
      <c r="B59" s="10"/>
      <c r="C59" s="15"/>
      <c r="D59" s="61"/>
      <c r="E59" s="61"/>
      <c r="F59" s="61"/>
      <c r="G59" s="10"/>
      <c r="H59" s="16"/>
      <c r="I59" s="101"/>
      <c r="J59" s="102"/>
      <c r="K59" s="33"/>
      <c r="L59" s="51">
        <v>42441</v>
      </c>
      <c r="M59" s="353">
        <v>92</v>
      </c>
      <c r="N59" s="354">
        <v>0.4649</v>
      </c>
      <c r="O59" s="148">
        <v>92</v>
      </c>
      <c r="P59" s="149">
        <v>0.4247</v>
      </c>
    </row>
    <row r="60" spans="1:16" ht="12.75">
      <c r="A60" s="10"/>
      <c r="B60" s="10"/>
      <c r="C60" s="15"/>
      <c r="D60" s="61"/>
      <c r="E60" s="61"/>
      <c r="F60" s="61"/>
      <c r="G60" s="10"/>
      <c r="H60" s="16"/>
      <c r="I60" s="101"/>
      <c r="J60" s="102"/>
      <c r="K60" s="33"/>
      <c r="L60" s="51">
        <v>42441</v>
      </c>
      <c r="M60" s="353">
        <v>93</v>
      </c>
      <c r="N60" s="354">
        <v>0.4473</v>
      </c>
      <c r="O60" s="148">
        <v>93</v>
      </c>
      <c r="P60" s="149">
        <v>0.4022</v>
      </c>
    </row>
    <row r="61" spans="1:16" ht="12.75">
      <c r="A61" s="10"/>
      <c r="B61" s="10"/>
      <c r="C61" s="15"/>
      <c r="D61" s="61"/>
      <c r="E61" s="61"/>
      <c r="F61" s="61"/>
      <c r="G61" s="10"/>
      <c r="H61" s="16"/>
      <c r="I61" s="101"/>
      <c r="J61" s="102"/>
      <c r="K61" s="33"/>
      <c r="L61" s="51">
        <v>42441</v>
      </c>
      <c r="M61" s="353">
        <v>94</v>
      </c>
      <c r="N61" s="354">
        <v>0.4296</v>
      </c>
      <c r="O61" s="148">
        <v>94</v>
      </c>
      <c r="P61" s="149">
        <v>0.3797</v>
      </c>
    </row>
    <row r="62" spans="1:16" ht="12.75">
      <c r="A62" s="4" t="s">
        <v>64</v>
      </c>
      <c r="B62" s="6"/>
      <c r="C62" s="6"/>
      <c r="D62" s="88"/>
      <c r="E62" s="88"/>
      <c r="F62" s="88"/>
      <c r="G62" s="5"/>
      <c r="H62" s="6" t="s">
        <v>59</v>
      </c>
      <c r="I62" s="89"/>
      <c r="J62" s="90"/>
      <c r="K62" s="91"/>
      <c r="L62" s="92"/>
      <c r="M62" s="351">
        <v>95</v>
      </c>
      <c r="N62" s="352">
        <v>0.4119</v>
      </c>
      <c r="O62" s="359">
        <v>95</v>
      </c>
      <c r="P62" s="125">
        <v>0.3572</v>
      </c>
    </row>
    <row r="63" spans="1:16" ht="12.75">
      <c r="A63" s="7" t="s">
        <v>534</v>
      </c>
      <c r="B63" s="12"/>
      <c r="C63" s="111"/>
      <c r="D63" s="39"/>
      <c r="E63" s="92"/>
      <c r="F63" s="92"/>
      <c r="G63" s="8"/>
      <c r="H63" s="12" t="s">
        <v>10</v>
      </c>
      <c r="I63" s="93"/>
      <c r="J63" s="94"/>
      <c r="K63" s="95"/>
      <c r="L63" s="92"/>
      <c r="M63" s="353">
        <v>96</v>
      </c>
      <c r="N63" s="354">
        <v>0.3923</v>
      </c>
      <c r="O63" s="353">
        <v>96</v>
      </c>
      <c r="P63" s="354">
        <v>0.3341</v>
      </c>
    </row>
    <row r="64" spans="1:16" ht="12.75">
      <c r="A64" s="9" t="s">
        <v>193</v>
      </c>
      <c r="B64" s="1"/>
      <c r="C64" s="1"/>
      <c r="D64" s="96"/>
      <c r="E64" s="96"/>
      <c r="F64" s="96"/>
      <c r="G64" s="3"/>
      <c r="H64" s="1"/>
      <c r="I64" s="97"/>
      <c r="J64" s="98"/>
      <c r="K64" s="99"/>
      <c r="L64" s="92"/>
      <c r="M64" s="353">
        <v>97</v>
      </c>
      <c r="N64" s="354">
        <v>0.3727</v>
      </c>
      <c r="O64" s="353">
        <v>97</v>
      </c>
      <c r="P64" s="354">
        <v>0.311</v>
      </c>
    </row>
    <row r="65" spans="1:16" ht="18">
      <c r="A65" s="467" t="s">
        <v>60</v>
      </c>
      <c r="B65" s="467"/>
      <c r="C65" s="467"/>
      <c r="D65" s="467"/>
      <c r="E65" s="467"/>
      <c r="F65" s="467"/>
      <c r="G65" s="467"/>
      <c r="H65" s="467"/>
      <c r="I65" s="467"/>
      <c r="J65" s="467"/>
      <c r="K65" s="468"/>
      <c r="L65" s="19"/>
      <c r="M65" s="353">
        <v>98</v>
      </c>
      <c r="N65" s="354">
        <v>0.35309999999999997</v>
      </c>
      <c r="O65" s="353">
        <v>98</v>
      </c>
      <c r="P65" s="354">
        <v>0.2879</v>
      </c>
    </row>
    <row r="66" spans="1:16" ht="12.75">
      <c r="A66" s="10" t="s">
        <v>2</v>
      </c>
      <c r="B66" s="10" t="s">
        <v>11</v>
      </c>
      <c r="C66" s="10" t="s">
        <v>12</v>
      </c>
      <c r="D66" s="10" t="s">
        <v>3</v>
      </c>
      <c r="E66" s="10" t="s">
        <v>4</v>
      </c>
      <c r="F66" s="10" t="s">
        <v>5</v>
      </c>
      <c r="G66" s="10" t="s">
        <v>1</v>
      </c>
      <c r="H66" s="10" t="s">
        <v>7</v>
      </c>
      <c r="I66" s="10" t="s">
        <v>8</v>
      </c>
      <c r="J66" s="11"/>
      <c r="K66" s="11" t="s">
        <v>67</v>
      </c>
      <c r="L66" s="21" t="s">
        <v>6</v>
      </c>
      <c r="M66" s="353">
        <v>99</v>
      </c>
      <c r="N66" s="354">
        <v>0.3334</v>
      </c>
      <c r="O66" s="353">
        <v>99</v>
      </c>
      <c r="P66" s="354">
        <v>0.2648</v>
      </c>
    </row>
    <row r="67" spans="1:16" ht="12" customHeight="1">
      <c r="A67" s="10"/>
      <c r="B67" s="10"/>
      <c r="C67" s="15" t="s">
        <v>539</v>
      </c>
      <c r="D67" s="183" t="s">
        <v>304</v>
      </c>
      <c r="E67" s="184">
        <v>27658</v>
      </c>
      <c r="F67" s="225" t="s">
        <v>387</v>
      </c>
      <c r="G67" s="10">
        <f>TRUNC((L67-E67)/365.25)</f>
        <v>40</v>
      </c>
      <c r="H67" s="16">
        <v>8.93</v>
      </c>
      <c r="I67" s="101">
        <f>CEILING(H67*(VLOOKUP(G67,$O$1:$P$67,2,0)),0.01)</f>
        <v>8.1</v>
      </c>
      <c r="J67" s="102"/>
      <c r="K67" s="33" t="str">
        <f aca="true" t="shared" si="3" ref="K67:K81">IF(G67&lt;40,"84","76.2")</f>
        <v>76.2</v>
      </c>
      <c r="L67" s="51">
        <v>42441</v>
      </c>
      <c r="M67" s="351">
        <v>100</v>
      </c>
      <c r="N67" s="352">
        <v>0.3137</v>
      </c>
      <c r="O67" s="351">
        <v>100</v>
      </c>
      <c r="P67" s="352">
        <v>0.24169999999999997</v>
      </c>
    </row>
    <row r="68" spans="1:12" ht="12.75">
      <c r="A68" s="10"/>
      <c r="B68" s="10"/>
      <c r="C68" s="15" t="s">
        <v>623</v>
      </c>
      <c r="D68" s="183" t="s">
        <v>391</v>
      </c>
      <c r="E68" s="184">
        <v>25188</v>
      </c>
      <c r="F68" s="225" t="s">
        <v>392</v>
      </c>
      <c r="G68" s="10">
        <f>TRUNC((L68-E68)/365.25)</f>
        <v>47</v>
      </c>
      <c r="H68" s="16">
        <v>11.43</v>
      </c>
      <c r="I68" s="101">
        <f>CEILING(H68*(VLOOKUP(G68,$O$1:$P$67,2,0)),0.01)</f>
        <v>10.21</v>
      </c>
      <c r="J68" s="102"/>
      <c r="K68" s="33" t="str">
        <f t="shared" si="3"/>
        <v>76.2</v>
      </c>
      <c r="L68" s="51">
        <v>42441</v>
      </c>
    </row>
    <row r="69" spans="1:12" ht="12.75">
      <c r="A69" s="10"/>
      <c r="B69" s="10"/>
      <c r="C69" s="307"/>
      <c r="D69" s="318"/>
      <c r="E69" s="319"/>
      <c r="F69" s="320"/>
      <c r="G69" s="10"/>
      <c r="H69" s="16"/>
      <c r="I69" s="101"/>
      <c r="J69" s="102"/>
      <c r="K69" s="33" t="str">
        <f t="shared" si="3"/>
        <v>84</v>
      </c>
      <c r="L69" s="51">
        <v>42441</v>
      </c>
    </row>
    <row r="70" spans="1:12" ht="12.75">
      <c r="A70" s="10"/>
      <c r="B70" s="10"/>
      <c r="C70" s="213"/>
      <c r="D70" s="318"/>
      <c r="E70" s="319"/>
      <c r="F70" s="320"/>
      <c r="G70" s="10"/>
      <c r="H70" s="16"/>
      <c r="I70" s="101"/>
      <c r="J70" s="102"/>
      <c r="K70" s="33" t="str">
        <f t="shared" si="3"/>
        <v>84</v>
      </c>
      <c r="L70" s="51">
        <v>42441</v>
      </c>
    </row>
    <row r="71" spans="1:12" ht="12.75">
      <c r="A71" s="10"/>
      <c r="B71" s="10"/>
      <c r="C71" s="219"/>
      <c r="D71" s="318"/>
      <c r="E71" s="319"/>
      <c r="F71" s="320"/>
      <c r="G71" s="10"/>
      <c r="H71" s="16"/>
      <c r="I71" s="101"/>
      <c r="J71" s="102"/>
      <c r="K71" s="33" t="str">
        <f t="shared" si="3"/>
        <v>84</v>
      </c>
      <c r="L71" s="51">
        <v>42441</v>
      </c>
    </row>
    <row r="72" spans="1:12" ht="12.75">
      <c r="A72" s="10"/>
      <c r="B72" s="10"/>
      <c r="C72" s="213"/>
      <c r="D72" s="318"/>
      <c r="E72" s="319"/>
      <c r="F72" s="320"/>
      <c r="G72" s="10"/>
      <c r="H72" s="16"/>
      <c r="I72" s="101"/>
      <c r="J72" s="102"/>
      <c r="K72" s="33" t="str">
        <f t="shared" si="3"/>
        <v>84</v>
      </c>
      <c r="L72" s="51">
        <v>42441</v>
      </c>
    </row>
    <row r="73" spans="1:12" ht="12.75">
      <c r="A73" s="10"/>
      <c r="B73" s="10"/>
      <c r="C73" s="213"/>
      <c r="D73" s="318"/>
      <c r="E73" s="319"/>
      <c r="F73" s="320"/>
      <c r="G73" s="10"/>
      <c r="H73" s="16"/>
      <c r="I73" s="101"/>
      <c r="J73" s="102"/>
      <c r="K73" s="33" t="str">
        <f t="shared" si="3"/>
        <v>84</v>
      </c>
      <c r="L73" s="51">
        <v>42441</v>
      </c>
    </row>
    <row r="74" spans="1:12" ht="12.75">
      <c r="A74" s="10"/>
      <c r="B74" s="10"/>
      <c r="C74" s="219"/>
      <c r="D74" s="318"/>
      <c r="E74" s="319"/>
      <c r="F74" s="320"/>
      <c r="G74" s="10"/>
      <c r="H74" s="16"/>
      <c r="I74" s="101"/>
      <c r="J74" s="102"/>
      <c r="K74" s="33" t="str">
        <f t="shared" si="3"/>
        <v>84</v>
      </c>
      <c r="L74" s="51">
        <v>42441</v>
      </c>
    </row>
    <row r="75" spans="1:12" ht="12.75">
      <c r="A75" s="10"/>
      <c r="B75" s="10"/>
      <c r="C75" s="15"/>
      <c r="D75" s="183"/>
      <c r="E75" s="184"/>
      <c r="F75" s="225"/>
      <c r="G75" s="10"/>
      <c r="H75" s="16"/>
      <c r="I75" s="101"/>
      <c r="J75" s="102"/>
      <c r="K75" s="33" t="str">
        <f t="shared" si="3"/>
        <v>84</v>
      </c>
      <c r="L75" s="51">
        <v>42441</v>
      </c>
    </row>
    <row r="76" spans="1:12" ht="12.75">
      <c r="A76" s="10"/>
      <c r="B76" s="10"/>
      <c r="C76" s="213"/>
      <c r="D76" s="61"/>
      <c r="E76" s="61"/>
      <c r="F76" s="61"/>
      <c r="G76" s="10"/>
      <c r="H76" s="16"/>
      <c r="I76" s="101"/>
      <c r="J76" s="102"/>
      <c r="K76" s="33" t="str">
        <f t="shared" si="3"/>
        <v>84</v>
      </c>
      <c r="L76" s="51">
        <v>42441</v>
      </c>
    </row>
    <row r="77" spans="1:12" ht="12.75">
      <c r="A77" s="10"/>
      <c r="B77" s="10"/>
      <c r="C77" s="15"/>
      <c r="D77" s="183"/>
      <c r="E77" s="184"/>
      <c r="F77" s="225"/>
      <c r="G77" s="10"/>
      <c r="H77" s="16"/>
      <c r="I77" s="101"/>
      <c r="J77" s="102"/>
      <c r="K77" s="33" t="str">
        <f t="shared" si="3"/>
        <v>84</v>
      </c>
      <c r="L77" s="51">
        <v>42441</v>
      </c>
    </row>
    <row r="78" spans="1:12" ht="12.75">
      <c r="A78" s="10"/>
      <c r="B78" s="10"/>
      <c r="C78" s="213"/>
      <c r="D78" s="230"/>
      <c r="E78" s="231"/>
      <c r="F78" s="246"/>
      <c r="G78" s="10"/>
      <c r="H78" s="16"/>
      <c r="I78" s="101"/>
      <c r="J78" s="102"/>
      <c r="K78" s="33" t="str">
        <f t="shared" si="3"/>
        <v>84</v>
      </c>
      <c r="L78" s="51">
        <v>42441</v>
      </c>
    </row>
    <row r="79" spans="1:12" ht="12.75">
      <c r="A79" s="10"/>
      <c r="B79" s="10"/>
      <c r="C79" s="15"/>
      <c r="D79" s="230"/>
      <c r="E79" s="231"/>
      <c r="F79" s="230"/>
      <c r="G79" s="10"/>
      <c r="H79" s="16"/>
      <c r="I79" s="101"/>
      <c r="J79" s="102"/>
      <c r="K79" s="33" t="str">
        <f t="shared" si="3"/>
        <v>84</v>
      </c>
      <c r="L79" s="51">
        <v>42441</v>
      </c>
    </row>
    <row r="80" spans="1:12" ht="12.75">
      <c r="A80" s="10"/>
      <c r="B80" s="10"/>
      <c r="C80" s="15"/>
      <c r="D80" s="230"/>
      <c r="E80" s="231"/>
      <c r="F80" s="246"/>
      <c r="G80" s="10"/>
      <c r="H80" s="16"/>
      <c r="I80" s="101"/>
      <c r="J80" s="102"/>
      <c r="K80" s="33" t="str">
        <f t="shared" si="3"/>
        <v>84</v>
      </c>
      <c r="L80" s="51">
        <v>42441</v>
      </c>
    </row>
    <row r="81" spans="1:12" ht="12.75">
      <c r="A81" s="10"/>
      <c r="B81" s="10"/>
      <c r="C81" s="15"/>
      <c r="D81" s="318"/>
      <c r="E81" s="319"/>
      <c r="F81" s="320"/>
      <c r="G81" s="10"/>
      <c r="H81" s="16"/>
      <c r="I81" s="101"/>
      <c r="J81" s="102"/>
      <c r="K81" s="33" t="str">
        <f t="shared" si="3"/>
        <v>84</v>
      </c>
      <c r="L81" s="51">
        <v>42441</v>
      </c>
    </row>
    <row r="82" spans="1:12" ht="12.75">
      <c r="A82" s="10"/>
      <c r="B82" s="10"/>
      <c r="C82" s="15"/>
      <c r="D82" s="61"/>
      <c r="E82" s="61"/>
      <c r="F82" s="61"/>
      <c r="G82" s="10"/>
      <c r="H82" s="16"/>
      <c r="I82" s="101"/>
      <c r="J82" s="102"/>
      <c r="K82" s="33" t="str">
        <f aca="true" t="shared" si="4" ref="K82:K98">IF(G82&lt;40,"84","76.2")</f>
        <v>84</v>
      </c>
      <c r="L82" s="51">
        <v>42441</v>
      </c>
    </row>
    <row r="83" spans="1:12" ht="12.75">
      <c r="A83" s="10"/>
      <c r="B83" s="10"/>
      <c r="C83" s="15"/>
      <c r="D83" s="375"/>
      <c r="E83" s="376"/>
      <c r="F83" s="375"/>
      <c r="G83" s="10"/>
      <c r="H83" s="16"/>
      <c r="I83" s="101"/>
      <c r="J83" s="102"/>
      <c r="K83" s="33" t="str">
        <f t="shared" si="4"/>
        <v>84</v>
      </c>
      <c r="L83" s="51">
        <v>42441</v>
      </c>
    </row>
    <row r="84" spans="1:12" ht="12.75">
      <c r="A84" s="10"/>
      <c r="B84" s="10"/>
      <c r="C84" s="15"/>
      <c r="D84" s="61"/>
      <c r="E84" s="61"/>
      <c r="F84" s="61"/>
      <c r="G84" s="10"/>
      <c r="H84" s="16"/>
      <c r="I84" s="101"/>
      <c r="J84" s="102"/>
      <c r="K84" s="33" t="str">
        <f t="shared" si="4"/>
        <v>84</v>
      </c>
      <c r="L84" s="51">
        <v>42441</v>
      </c>
    </row>
    <row r="85" spans="1:12" ht="12.75">
      <c r="A85" s="10"/>
      <c r="B85" s="10"/>
      <c r="C85" s="15"/>
      <c r="D85" s="61"/>
      <c r="E85" s="61"/>
      <c r="F85" s="61"/>
      <c r="G85" s="10"/>
      <c r="H85" s="16"/>
      <c r="I85" s="101"/>
      <c r="J85" s="102"/>
      <c r="K85" s="33" t="str">
        <f t="shared" si="4"/>
        <v>84</v>
      </c>
      <c r="L85" s="51">
        <v>42441</v>
      </c>
    </row>
    <row r="86" spans="1:12" ht="12.75">
      <c r="A86" s="10"/>
      <c r="B86" s="10"/>
      <c r="C86" s="15"/>
      <c r="D86" s="61"/>
      <c r="E86" s="61"/>
      <c r="F86" s="61"/>
      <c r="G86" s="10"/>
      <c r="H86" s="16"/>
      <c r="I86" s="101"/>
      <c r="J86" s="102"/>
      <c r="K86" s="33" t="str">
        <f t="shared" si="4"/>
        <v>84</v>
      </c>
      <c r="L86" s="51">
        <v>42441</v>
      </c>
    </row>
    <row r="87" spans="1:12" ht="12.75">
      <c r="A87" s="10"/>
      <c r="B87" s="10"/>
      <c r="C87" s="15"/>
      <c r="D87" s="61"/>
      <c r="E87" s="61"/>
      <c r="F87" s="61"/>
      <c r="G87" s="10"/>
      <c r="H87" s="16"/>
      <c r="I87" s="101"/>
      <c r="J87" s="102"/>
      <c r="K87" s="33" t="str">
        <f t="shared" si="4"/>
        <v>84</v>
      </c>
      <c r="L87" s="51">
        <v>42441</v>
      </c>
    </row>
    <row r="88" spans="1:12" ht="12.75">
      <c r="A88" s="10"/>
      <c r="B88" s="10"/>
      <c r="C88" s="15"/>
      <c r="D88" s="61"/>
      <c r="E88" s="61"/>
      <c r="F88" s="61"/>
      <c r="G88" s="10"/>
      <c r="H88" s="16"/>
      <c r="I88" s="101"/>
      <c r="J88" s="102"/>
      <c r="K88" s="33" t="str">
        <f t="shared" si="4"/>
        <v>84</v>
      </c>
      <c r="L88" s="51">
        <v>42441</v>
      </c>
    </row>
    <row r="89" spans="1:12" ht="12.75">
      <c r="A89" s="10"/>
      <c r="B89" s="10"/>
      <c r="C89" s="15"/>
      <c r="D89" s="61"/>
      <c r="E89" s="61"/>
      <c r="F89" s="61"/>
      <c r="G89" s="10"/>
      <c r="H89" s="16"/>
      <c r="I89" s="101"/>
      <c r="J89" s="102"/>
      <c r="K89" s="33" t="str">
        <f t="shared" si="4"/>
        <v>84</v>
      </c>
      <c r="L89" s="51">
        <v>42441</v>
      </c>
    </row>
    <row r="90" spans="1:12" ht="12.75">
      <c r="A90" s="10"/>
      <c r="B90" s="10"/>
      <c r="C90" s="15"/>
      <c r="D90" s="61"/>
      <c r="E90" s="61"/>
      <c r="F90" s="61"/>
      <c r="G90" s="10"/>
      <c r="H90" s="16"/>
      <c r="I90" s="101"/>
      <c r="J90" s="102"/>
      <c r="K90" s="33" t="str">
        <f t="shared" si="4"/>
        <v>84</v>
      </c>
      <c r="L90" s="51">
        <v>42441</v>
      </c>
    </row>
    <row r="91" spans="1:12" ht="12.75">
      <c r="A91" s="10"/>
      <c r="B91" s="10"/>
      <c r="C91" s="15"/>
      <c r="D91" s="61"/>
      <c r="E91" s="61"/>
      <c r="F91" s="61"/>
      <c r="G91" s="10"/>
      <c r="H91" s="16"/>
      <c r="I91" s="101"/>
      <c r="J91" s="102"/>
      <c r="K91" s="33" t="str">
        <f t="shared" si="4"/>
        <v>84</v>
      </c>
      <c r="L91" s="51">
        <v>42441</v>
      </c>
    </row>
    <row r="92" spans="1:12" ht="12.75">
      <c r="A92" s="10"/>
      <c r="B92" s="10"/>
      <c r="C92" s="15"/>
      <c r="D92" s="61"/>
      <c r="E92" s="61"/>
      <c r="F92" s="61"/>
      <c r="G92" s="10"/>
      <c r="H92" s="16"/>
      <c r="I92" s="101"/>
      <c r="J92" s="102"/>
      <c r="K92" s="33" t="str">
        <f t="shared" si="4"/>
        <v>84</v>
      </c>
      <c r="L92" s="51">
        <v>42441</v>
      </c>
    </row>
    <row r="93" spans="1:12" ht="12.75">
      <c r="A93" s="10"/>
      <c r="B93" s="10"/>
      <c r="C93" s="15"/>
      <c r="D93" s="61"/>
      <c r="E93" s="61"/>
      <c r="F93" s="61"/>
      <c r="G93" s="10"/>
      <c r="H93" s="16"/>
      <c r="I93" s="101"/>
      <c r="J93" s="102"/>
      <c r="K93" s="33" t="str">
        <f t="shared" si="4"/>
        <v>84</v>
      </c>
      <c r="L93" s="51">
        <v>42441</v>
      </c>
    </row>
    <row r="94" spans="1:12" ht="12.75">
      <c r="A94" s="10"/>
      <c r="B94" s="10"/>
      <c r="C94" s="15"/>
      <c r="D94" s="61"/>
      <c r="E94" s="61"/>
      <c r="F94" s="61"/>
      <c r="G94" s="10"/>
      <c r="H94" s="16"/>
      <c r="I94" s="101"/>
      <c r="J94" s="102"/>
      <c r="K94" s="33" t="str">
        <f t="shared" si="4"/>
        <v>84</v>
      </c>
      <c r="L94" s="51">
        <v>42441</v>
      </c>
    </row>
    <row r="95" spans="1:12" ht="12.75">
      <c r="A95" s="10"/>
      <c r="B95" s="10"/>
      <c r="C95" s="15"/>
      <c r="D95" s="61"/>
      <c r="E95" s="61"/>
      <c r="F95" s="61"/>
      <c r="G95" s="10"/>
      <c r="H95" s="16"/>
      <c r="I95" s="101"/>
      <c r="J95" s="102"/>
      <c r="K95" s="33" t="str">
        <f t="shared" si="4"/>
        <v>84</v>
      </c>
      <c r="L95" s="51">
        <v>42441</v>
      </c>
    </row>
    <row r="96" spans="1:12" ht="12.75">
      <c r="A96" s="10"/>
      <c r="B96" s="10"/>
      <c r="C96" s="15"/>
      <c r="D96" s="61"/>
      <c r="E96" s="61"/>
      <c r="F96" s="61"/>
      <c r="G96" s="10"/>
      <c r="H96" s="16"/>
      <c r="I96" s="101"/>
      <c r="J96" s="102"/>
      <c r="K96" s="33" t="str">
        <f t="shared" si="4"/>
        <v>84</v>
      </c>
      <c r="L96" s="51">
        <v>42441</v>
      </c>
    </row>
    <row r="97" spans="1:12" ht="12.75">
      <c r="A97" s="10"/>
      <c r="B97" s="10"/>
      <c r="C97" s="15"/>
      <c r="D97" s="61"/>
      <c r="E97" s="61"/>
      <c r="F97" s="61"/>
      <c r="G97" s="10"/>
      <c r="H97" s="16"/>
      <c r="I97" s="101"/>
      <c r="J97" s="102"/>
      <c r="K97" s="33" t="str">
        <f t="shared" si="4"/>
        <v>84</v>
      </c>
      <c r="L97" s="51">
        <v>42441</v>
      </c>
    </row>
    <row r="98" spans="1:12" ht="12.75">
      <c r="A98" s="10"/>
      <c r="B98" s="10"/>
      <c r="C98" s="15"/>
      <c r="D98" s="61"/>
      <c r="E98" s="61"/>
      <c r="F98" s="61"/>
      <c r="G98" s="10"/>
      <c r="H98" s="16"/>
      <c r="I98" s="101"/>
      <c r="J98" s="102"/>
      <c r="K98" s="33" t="str">
        <f t="shared" si="4"/>
        <v>84</v>
      </c>
      <c r="L98" s="51">
        <v>42441</v>
      </c>
    </row>
    <row r="99" spans="1:12" ht="12.75">
      <c r="A99" s="10"/>
      <c r="B99" s="10"/>
      <c r="C99" s="15"/>
      <c r="D99" s="61"/>
      <c r="E99" s="61"/>
      <c r="F99" s="61"/>
      <c r="G99" s="10"/>
      <c r="H99" s="16"/>
      <c r="I99" s="101"/>
      <c r="J99" s="102"/>
      <c r="K99" s="33" t="str">
        <f aca="true" t="shared" si="5" ref="K99:K121">IF(G99&lt;40,"84","76.2")</f>
        <v>84</v>
      </c>
      <c r="L99" s="51">
        <v>42441</v>
      </c>
    </row>
    <row r="100" spans="1:12" ht="12.75">
      <c r="A100" s="10"/>
      <c r="B100" s="25"/>
      <c r="C100" s="15"/>
      <c r="D100" s="61"/>
      <c r="E100" s="61"/>
      <c r="F100" s="61"/>
      <c r="G100" s="10"/>
      <c r="H100" s="16"/>
      <c r="I100" s="101"/>
      <c r="J100" s="102"/>
      <c r="K100" s="33" t="str">
        <f t="shared" si="5"/>
        <v>84</v>
      </c>
      <c r="L100" s="51">
        <v>42441</v>
      </c>
    </row>
    <row r="101" spans="1:12" ht="12.75">
      <c r="A101" s="10"/>
      <c r="B101" s="25"/>
      <c r="C101" s="15"/>
      <c r="D101" s="61"/>
      <c r="E101" s="61"/>
      <c r="F101" s="61"/>
      <c r="G101" s="10"/>
      <c r="H101" s="16"/>
      <c r="I101" s="101"/>
      <c r="J101" s="102"/>
      <c r="K101" s="33" t="str">
        <f t="shared" si="5"/>
        <v>84</v>
      </c>
      <c r="L101" s="51">
        <v>42441</v>
      </c>
    </row>
    <row r="102" spans="1:12" ht="12.75">
      <c r="A102" s="10"/>
      <c r="B102" s="25"/>
      <c r="C102" s="15"/>
      <c r="D102" s="61"/>
      <c r="E102" s="61"/>
      <c r="F102" s="61"/>
      <c r="G102" s="10"/>
      <c r="H102" s="16"/>
      <c r="I102" s="101"/>
      <c r="J102" s="102"/>
      <c r="K102" s="33" t="str">
        <f t="shared" si="5"/>
        <v>84</v>
      </c>
      <c r="L102" s="51">
        <v>42441</v>
      </c>
    </row>
    <row r="103" spans="1:12" ht="12.75">
      <c r="A103" s="10"/>
      <c r="B103" s="25"/>
      <c r="C103" s="15"/>
      <c r="D103" s="61"/>
      <c r="E103" s="61"/>
      <c r="F103" s="61"/>
      <c r="G103" s="10"/>
      <c r="H103" s="16"/>
      <c r="I103" s="101"/>
      <c r="J103" s="102"/>
      <c r="K103" s="33" t="str">
        <f t="shared" si="5"/>
        <v>84</v>
      </c>
      <c r="L103" s="51">
        <v>42441</v>
      </c>
    </row>
    <row r="104" spans="1:12" ht="12.75">
      <c r="A104" s="10"/>
      <c r="B104" s="25"/>
      <c r="C104" s="15"/>
      <c r="D104" s="61"/>
      <c r="E104" s="61"/>
      <c r="F104" s="61"/>
      <c r="G104" s="10"/>
      <c r="H104" s="16"/>
      <c r="I104" s="101"/>
      <c r="J104" s="102"/>
      <c r="K104" s="33" t="str">
        <f t="shared" si="5"/>
        <v>84</v>
      </c>
      <c r="L104" s="51">
        <v>42441</v>
      </c>
    </row>
    <row r="105" spans="1:12" ht="12.75">
      <c r="A105" s="10"/>
      <c r="B105" s="25"/>
      <c r="C105" s="15"/>
      <c r="D105" s="61"/>
      <c r="E105" s="61"/>
      <c r="F105" s="61"/>
      <c r="G105" s="10"/>
      <c r="H105" s="16"/>
      <c r="I105" s="101"/>
      <c r="J105" s="102"/>
      <c r="K105" s="33" t="str">
        <f t="shared" si="5"/>
        <v>84</v>
      </c>
      <c r="L105" s="51">
        <v>42441</v>
      </c>
    </row>
    <row r="106" spans="1:12" ht="12.75">
      <c r="A106" s="10"/>
      <c r="B106" s="25"/>
      <c r="C106" s="15"/>
      <c r="D106" s="61"/>
      <c r="E106" s="61"/>
      <c r="F106" s="61"/>
      <c r="G106" s="10"/>
      <c r="H106" s="16"/>
      <c r="I106" s="101"/>
      <c r="J106" s="102"/>
      <c r="K106" s="33" t="str">
        <f t="shared" si="5"/>
        <v>84</v>
      </c>
      <c r="L106" s="51">
        <v>42441</v>
      </c>
    </row>
    <row r="107" spans="1:12" ht="12.75">
      <c r="A107" s="10"/>
      <c r="B107" s="25"/>
      <c r="C107" s="15"/>
      <c r="D107" s="61"/>
      <c r="E107" s="61"/>
      <c r="F107" s="61"/>
      <c r="G107" s="10"/>
      <c r="H107" s="16"/>
      <c r="I107" s="101"/>
      <c r="J107" s="102"/>
      <c r="K107" s="33" t="str">
        <f t="shared" si="5"/>
        <v>84</v>
      </c>
      <c r="L107" s="51">
        <v>42441</v>
      </c>
    </row>
    <row r="108" spans="1:12" ht="12.75">
      <c r="A108" s="10"/>
      <c r="B108" s="25"/>
      <c r="C108" s="15"/>
      <c r="D108" s="61"/>
      <c r="E108" s="61"/>
      <c r="F108" s="61"/>
      <c r="G108" s="10"/>
      <c r="H108" s="16"/>
      <c r="I108" s="101"/>
      <c r="J108" s="102"/>
      <c r="K108" s="33" t="str">
        <f t="shared" si="5"/>
        <v>84</v>
      </c>
      <c r="L108" s="51">
        <v>42441</v>
      </c>
    </row>
    <row r="109" spans="1:12" ht="12.75">
      <c r="A109" s="10"/>
      <c r="B109" s="25"/>
      <c r="C109" s="15"/>
      <c r="D109" s="61"/>
      <c r="E109" s="61"/>
      <c r="F109" s="61"/>
      <c r="G109" s="10"/>
      <c r="H109" s="16"/>
      <c r="I109" s="101"/>
      <c r="J109" s="102"/>
      <c r="K109" s="33" t="str">
        <f t="shared" si="5"/>
        <v>84</v>
      </c>
      <c r="L109" s="51">
        <v>42441</v>
      </c>
    </row>
    <row r="110" spans="1:12" ht="12.75">
      <c r="A110" s="10"/>
      <c r="B110" s="25"/>
      <c r="C110" s="15"/>
      <c r="D110" s="61"/>
      <c r="E110" s="61"/>
      <c r="F110" s="61"/>
      <c r="G110" s="10"/>
      <c r="H110" s="16"/>
      <c r="I110" s="101"/>
      <c r="J110" s="102"/>
      <c r="K110" s="33" t="str">
        <f t="shared" si="5"/>
        <v>84</v>
      </c>
      <c r="L110" s="51">
        <v>42441</v>
      </c>
    </row>
    <row r="111" spans="1:12" ht="12.75">
      <c r="A111" s="10"/>
      <c r="B111" s="25"/>
      <c r="C111" s="15"/>
      <c r="D111" s="61"/>
      <c r="E111" s="61"/>
      <c r="F111" s="61"/>
      <c r="G111" s="10"/>
      <c r="H111" s="16"/>
      <c r="I111" s="101"/>
      <c r="J111" s="102"/>
      <c r="K111" s="33" t="str">
        <f t="shared" si="5"/>
        <v>84</v>
      </c>
      <c r="L111" s="51">
        <v>42441</v>
      </c>
    </row>
    <row r="112" spans="1:12" ht="12.75">
      <c r="A112" s="10"/>
      <c r="B112" s="25"/>
      <c r="C112" s="15"/>
      <c r="D112" s="61"/>
      <c r="E112" s="61"/>
      <c r="F112" s="61"/>
      <c r="G112" s="10"/>
      <c r="H112" s="16"/>
      <c r="I112" s="101"/>
      <c r="J112" s="102"/>
      <c r="K112" s="33" t="str">
        <f t="shared" si="5"/>
        <v>84</v>
      </c>
      <c r="L112" s="51">
        <v>42441</v>
      </c>
    </row>
    <row r="113" spans="1:12" ht="12.75">
      <c r="A113" s="10"/>
      <c r="B113" s="25"/>
      <c r="C113" s="15"/>
      <c r="D113" s="61"/>
      <c r="E113" s="61"/>
      <c r="F113" s="61"/>
      <c r="G113" s="10"/>
      <c r="H113" s="16"/>
      <c r="I113" s="101"/>
      <c r="J113" s="102"/>
      <c r="K113" s="33" t="str">
        <f t="shared" si="5"/>
        <v>84</v>
      </c>
      <c r="L113" s="51">
        <v>42441</v>
      </c>
    </row>
    <row r="114" spans="1:12" ht="12.75">
      <c r="A114" s="10"/>
      <c r="B114" s="25"/>
      <c r="C114" s="15"/>
      <c r="D114" s="61"/>
      <c r="E114" s="61"/>
      <c r="F114" s="61"/>
      <c r="G114" s="10"/>
      <c r="H114" s="16"/>
      <c r="I114" s="101"/>
      <c r="J114" s="102"/>
      <c r="K114" s="33" t="str">
        <f t="shared" si="5"/>
        <v>84</v>
      </c>
      <c r="L114" s="51">
        <v>42441</v>
      </c>
    </row>
    <row r="115" spans="1:12" ht="12.75">
      <c r="A115" s="10"/>
      <c r="B115" s="10"/>
      <c r="C115" s="15"/>
      <c r="D115" s="61"/>
      <c r="E115" s="61"/>
      <c r="F115" s="61"/>
      <c r="G115" s="10"/>
      <c r="H115" s="16"/>
      <c r="I115" s="101"/>
      <c r="J115" s="102"/>
      <c r="K115" s="33" t="str">
        <f t="shared" si="5"/>
        <v>84</v>
      </c>
      <c r="L115" s="51">
        <v>42441</v>
      </c>
    </row>
    <row r="116" spans="1:12" ht="12.75">
      <c r="A116" s="10"/>
      <c r="B116" s="10"/>
      <c r="C116" s="15"/>
      <c r="D116" s="61"/>
      <c r="E116" s="61"/>
      <c r="F116" s="61"/>
      <c r="G116" s="10"/>
      <c r="H116" s="16"/>
      <c r="I116" s="101"/>
      <c r="J116" s="102"/>
      <c r="K116" s="33" t="str">
        <f t="shared" si="5"/>
        <v>84</v>
      </c>
      <c r="L116" s="51">
        <v>42441</v>
      </c>
    </row>
    <row r="117" spans="1:12" ht="12.75">
      <c r="A117" s="10"/>
      <c r="B117" s="10"/>
      <c r="C117" s="15"/>
      <c r="D117" s="61"/>
      <c r="E117" s="61"/>
      <c r="F117" s="61"/>
      <c r="G117" s="10"/>
      <c r="H117" s="16"/>
      <c r="I117" s="101"/>
      <c r="J117" s="102"/>
      <c r="K117" s="33" t="str">
        <f t="shared" si="5"/>
        <v>84</v>
      </c>
      <c r="L117" s="51">
        <v>42441</v>
      </c>
    </row>
    <row r="118" spans="1:12" ht="12.75">
      <c r="A118" s="10"/>
      <c r="B118" s="10"/>
      <c r="C118" s="15"/>
      <c r="D118" s="61"/>
      <c r="E118" s="61"/>
      <c r="F118" s="61"/>
      <c r="G118" s="10"/>
      <c r="H118" s="16"/>
      <c r="I118" s="101"/>
      <c r="J118" s="102"/>
      <c r="K118" s="33" t="str">
        <f t="shared" si="5"/>
        <v>84</v>
      </c>
      <c r="L118" s="51">
        <v>42441</v>
      </c>
    </row>
    <row r="119" spans="1:12" ht="12.75">
      <c r="A119" s="10"/>
      <c r="B119" s="10"/>
      <c r="C119" s="15"/>
      <c r="D119" s="61"/>
      <c r="E119" s="61"/>
      <c r="F119" s="61"/>
      <c r="G119" s="10"/>
      <c r="H119" s="16"/>
      <c r="I119" s="101"/>
      <c r="J119" s="102"/>
      <c r="K119" s="33" t="str">
        <f t="shared" si="5"/>
        <v>84</v>
      </c>
      <c r="L119" s="51">
        <v>42441</v>
      </c>
    </row>
    <row r="120" spans="1:12" ht="12.75">
      <c r="A120" s="10"/>
      <c r="B120" s="10"/>
      <c r="C120" s="15"/>
      <c r="D120" s="61"/>
      <c r="E120" s="61"/>
      <c r="F120" s="61"/>
      <c r="G120" s="10"/>
      <c r="H120" s="16"/>
      <c r="I120" s="101"/>
      <c r="J120" s="102"/>
      <c r="K120" s="33" t="str">
        <f t="shared" si="5"/>
        <v>84</v>
      </c>
      <c r="L120" s="51">
        <v>42441</v>
      </c>
    </row>
    <row r="121" spans="1:12" ht="12.75">
      <c r="A121" s="10"/>
      <c r="B121" s="10"/>
      <c r="C121" s="15"/>
      <c r="D121" s="61"/>
      <c r="E121" s="61"/>
      <c r="F121" s="61"/>
      <c r="G121" s="10"/>
      <c r="H121" s="16"/>
      <c r="I121" s="101"/>
      <c r="J121" s="102"/>
      <c r="K121" s="33" t="str">
        <f t="shared" si="5"/>
        <v>84</v>
      </c>
      <c r="L121" s="51">
        <v>42441</v>
      </c>
    </row>
  </sheetData>
  <sheetProtection/>
  <mergeCells count="2">
    <mergeCell ref="A4:K4"/>
    <mergeCell ref="A65:K65"/>
  </mergeCells>
  <printOptions/>
  <pageMargins left="0.28" right="0.29" top="0.53" bottom="0.55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"/>
  <dimension ref="A1:AA82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3.75390625" style="40" customWidth="1"/>
    <col min="2" max="2" width="5.125" style="40" bestFit="1" customWidth="1"/>
    <col min="3" max="3" width="5.25390625" style="40" customWidth="1"/>
    <col min="4" max="4" width="18.625" style="40" bestFit="1" customWidth="1"/>
    <col min="5" max="5" width="10.125" style="40" bestFit="1" customWidth="1"/>
    <col min="6" max="6" width="24.875" style="40" customWidth="1"/>
    <col min="7" max="7" width="4.25390625" style="40" bestFit="1" customWidth="1"/>
    <col min="8" max="8" width="4.75390625" style="40" customWidth="1"/>
    <col min="9" max="9" width="6.625" style="40" customWidth="1"/>
    <col min="10" max="22" width="4.75390625" style="40" customWidth="1"/>
    <col min="23" max="23" width="10.125" style="40" bestFit="1" customWidth="1"/>
    <col min="24" max="24" width="6.00390625" style="40" bestFit="1" customWidth="1"/>
    <col min="25" max="25" width="6.625" style="40" bestFit="1" customWidth="1"/>
    <col min="26" max="26" width="6.00390625" style="40" bestFit="1" customWidth="1"/>
    <col min="27" max="27" width="6.625" style="40" bestFit="1" customWidth="1"/>
    <col min="28" max="16384" width="9.125" style="40" customWidth="1"/>
  </cols>
  <sheetData>
    <row r="1" spans="1:27" ht="12.75">
      <c r="A1" s="4" t="s">
        <v>64</v>
      </c>
      <c r="B1" s="6"/>
      <c r="C1" s="6"/>
      <c r="D1" s="36"/>
      <c r="E1" s="36"/>
      <c r="F1" s="36"/>
      <c r="G1" s="5"/>
      <c r="I1" s="6" t="s">
        <v>25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38"/>
      <c r="W1" s="39"/>
      <c r="X1" s="123" t="s">
        <v>67</v>
      </c>
      <c r="Y1" s="132" t="s">
        <v>180</v>
      </c>
      <c r="Z1" s="123" t="s">
        <v>67</v>
      </c>
      <c r="AA1" s="124" t="s">
        <v>180</v>
      </c>
    </row>
    <row r="2" spans="1:27" ht="12.75">
      <c r="A2" s="7" t="s">
        <v>534</v>
      </c>
      <c r="B2" s="12"/>
      <c r="C2" s="111"/>
      <c r="D2" s="39"/>
      <c r="E2" s="39"/>
      <c r="F2" s="39"/>
      <c r="G2" s="8"/>
      <c r="I2" s="12" t="s">
        <v>0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42"/>
      <c r="W2" s="39"/>
      <c r="X2" s="121">
        <v>35</v>
      </c>
      <c r="Y2" s="122">
        <v>1.026</v>
      </c>
      <c r="Z2" s="121">
        <v>35</v>
      </c>
      <c r="AA2" s="122">
        <v>1.0512</v>
      </c>
    </row>
    <row r="3" spans="1:27" ht="12.75">
      <c r="A3" s="9" t="s">
        <v>193</v>
      </c>
      <c r="B3" s="1"/>
      <c r="C3" s="1"/>
      <c r="D3" s="43"/>
      <c r="E3" s="43"/>
      <c r="F3" s="43"/>
      <c r="G3" s="3"/>
      <c r="H3" s="1"/>
      <c r="I3" s="4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45"/>
      <c r="W3" s="39"/>
      <c r="X3" s="108">
        <v>36</v>
      </c>
      <c r="Y3" s="109">
        <v>1.0305</v>
      </c>
      <c r="Z3" s="108">
        <v>36</v>
      </c>
      <c r="AA3" s="109">
        <v>1.0617</v>
      </c>
    </row>
    <row r="4" spans="1:27" ht="18">
      <c r="A4" s="469" t="s">
        <v>26</v>
      </c>
      <c r="B4" s="469"/>
      <c r="C4" s="469"/>
      <c r="D4" s="469"/>
      <c r="E4" s="469"/>
      <c r="F4" s="469"/>
      <c r="G4" s="20"/>
      <c r="H4" s="20"/>
      <c r="I4" s="20"/>
      <c r="J4" s="35" t="s">
        <v>153</v>
      </c>
      <c r="K4" s="35" t="s">
        <v>121</v>
      </c>
      <c r="L4" s="35" t="s">
        <v>138</v>
      </c>
      <c r="M4" s="35" t="s">
        <v>154</v>
      </c>
      <c r="N4" s="35" t="s">
        <v>155</v>
      </c>
      <c r="O4" s="35" t="s">
        <v>156</v>
      </c>
      <c r="P4" s="35" t="s">
        <v>157</v>
      </c>
      <c r="Q4" s="35" t="s">
        <v>158</v>
      </c>
      <c r="R4" s="35" t="s">
        <v>159</v>
      </c>
      <c r="S4" s="35" t="s">
        <v>160</v>
      </c>
      <c r="T4" s="35" t="s">
        <v>161</v>
      </c>
      <c r="U4" s="35" t="s">
        <v>162</v>
      </c>
      <c r="V4" s="35" t="s">
        <v>163</v>
      </c>
      <c r="W4" s="17"/>
      <c r="X4" s="108">
        <v>37</v>
      </c>
      <c r="Y4" s="109">
        <v>1.035</v>
      </c>
      <c r="Z4" s="108">
        <v>37</v>
      </c>
      <c r="AA4" s="109">
        <v>1.0722</v>
      </c>
    </row>
    <row r="5" spans="1:27" ht="12.75">
      <c r="A5" s="10" t="s">
        <v>2</v>
      </c>
      <c r="B5" s="10" t="s">
        <v>29</v>
      </c>
      <c r="C5" s="10" t="s">
        <v>30</v>
      </c>
      <c r="D5" s="10" t="s">
        <v>3</v>
      </c>
      <c r="E5" s="10" t="s">
        <v>4</v>
      </c>
      <c r="F5" s="10" t="s">
        <v>5</v>
      </c>
      <c r="G5" s="10" t="s">
        <v>1</v>
      </c>
      <c r="H5" s="10" t="s">
        <v>27</v>
      </c>
      <c r="I5" s="10" t="s">
        <v>28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1" t="s">
        <v>6</v>
      </c>
      <c r="X5" s="108">
        <v>38</v>
      </c>
      <c r="Y5" s="109">
        <v>1.0396</v>
      </c>
      <c r="Z5" s="108">
        <v>38</v>
      </c>
      <c r="AA5" s="109">
        <v>1.0826</v>
      </c>
    </row>
    <row r="6" spans="1:27" ht="12.75">
      <c r="A6" s="10"/>
      <c r="B6" s="10" t="s">
        <v>65</v>
      </c>
      <c r="C6" s="217">
        <v>160</v>
      </c>
      <c r="D6" s="434" t="s">
        <v>574</v>
      </c>
      <c r="E6" s="384">
        <v>18697</v>
      </c>
      <c r="F6" s="385" t="s">
        <v>357</v>
      </c>
      <c r="G6" s="10">
        <f aca="true" t="shared" si="0" ref="G6:G24">TRUNC((W6-E6)/365.25)</f>
        <v>65</v>
      </c>
      <c r="H6" s="22">
        <v>161</v>
      </c>
      <c r="I6" s="74">
        <f aca="true" t="shared" si="1" ref="I6:I20">FLOOR(H6*(VLOOKUP(G6,$X$1:$Y$67,2,0)),1)</f>
        <v>223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>
        <v>42441</v>
      </c>
      <c r="X6" s="108">
        <v>42</v>
      </c>
      <c r="Y6" s="109">
        <v>1.07</v>
      </c>
      <c r="Z6" s="108">
        <v>42</v>
      </c>
      <c r="AA6" s="109">
        <v>1.1267</v>
      </c>
    </row>
    <row r="7" spans="1:27" ht="12.75">
      <c r="A7" s="10"/>
      <c r="B7" s="10" t="s">
        <v>65</v>
      </c>
      <c r="C7" s="217">
        <v>168</v>
      </c>
      <c r="D7" s="155" t="s">
        <v>144</v>
      </c>
      <c r="E7" s="156" t="s">
        <v>288</v>
      </c>
      <c r="F7" s="155" t="s">
        <v>772</v>
      </c>
      <c r="G7" s="10">
        <f t="shared" si="0"/>
        <v>62</v>
      </c>
      <c r="H7" s="22">
        <v>161</v>
      </c>
      <c r="I7" s="74">
        <f t="shared" si="1"/>
        <v>215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1">
        <v>42441</v>
      </c>
      <c r="X7" s="108">
        <v>46</v>
      </c>
      <c r="Y7" s="109">
        <v>1.1141</v>
      </c>
      <c r="Z7" s="108">
        <v>46</v>
      </c>
      <c r="AA7" s="109">
        <v>1.1742</v>
      </c>
    </row>
    <row r="8" spans="1:27" ht="12.75">
      <c r="A8" s="10"/>
      <c r="B8" s="10" t="s">
        <v>65</v>
      </c>
      <c r="C8" s="217">
        <v>140</v>
      </c>
      <c r="D8" s="155" t="s">
        <v>296</v>
      </c>
      <c r="E8" s="156" t="s">
        <v>297</v>
      </c>
      <c r="F8" s="155" t="s">
        <v>92</v>
      </c>
      <c r="G8" s="10">
        <f t="shared" si="0"/>
        <v>71</v>
      </c>
      <c r="H8" s="22">
        <v>137</v>
      </c>
      <c r="I8" s="74">
        <f t="shared" si="1"/>
        <v>206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>
        <v>42441</v>
      </c>
      <c r="X8" s="108">
        <v>53</v>
      </c>
      <c r="Y8" s="109">
        <v>1.2015</v>
      </c>
      <c r="Z8" s="108">
        <v>53</v>
      </c>
      <c r="AA8" s="109">
        <v>1.2686</v>
      </c>
    </row>
    <row r="9" spans="1:27" ht="12.75">
      <c r="A9" s="10"/>
      <c r="B9" s="10" t="s">
        <v>65</v>
      </c>
      <c r="C9" s="418">
        <v>123</v>
      </c>
      <c r="D9" s="155" t="s">
        <v>398</v>
      </c>
      <c r="E9" s="156" t="s">
        <v>399</v>
      </c>
      <c r="F9" s="155" t="s">
        <v>92</v>
      </c>
      <c r="G9" s="10">
        <f t="shared" si="0"/>
        <v>79</v>
      </c>
      <c r="H9" s="22">
        <v>121</v>
      </c>
      <c r="I9" s="74">
        <f t="shared" si="1"/>
        <v>205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>
        <v>42441</v>
      </c>
      <c r="X9" s="121">
        <v>50</v>
      </c>
      <c r="Y9" s="122">
        <v>1.1617</v>
      </c>
      <c r="Z9" s="121">
        <v>50</v>
      </c>
      <c r="AA9" s="122">
        <v>1.2256</v>
      </c>
    </row>
    <row r="10" spans="1:27" ht="15">
      <c r="A10" s="10"/>
      <c r="B10" s="10"/>
      <c r="C10" s="217">
        <v>155</v>
      </c>
      <c r="D10" s="155" t="s">
        <v>407</v>
      </c>
      <c r="E10" s="156">
        <v>18717</v>
      </c>
      <c r="F10" s="221" t="s">
        <v>70</v>
      </c>
      <c r="G10" s="10">
        <f t="shared" si="0"/>
        <v>64</v>
      </c>
      <c r="H10" s="22">
        <v>145</v>
      </c>
      <c r="I10" s="74">
        <f t="shared" si="1"/>
        <v>198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51">
        <v>42441</v>
      </c>
      <c r="X10" s="108">
        <v>57</v>
      </c>
      <c r="Y10" s="109">
        <v>1.2578</v>
      </c>
      <c r="Z10" s="108">
        <v>57</v>
      </c>
      <c r="AA10" s="109">
        <v>1.3295</v>
      </c>
    </row>
    <row r="11" spans="1:27" ht="12.75">
      <c r="A11" s="10"/>
      <c r="B11" s="10" t="s">
        <v>65</v>
      </c>
      <c r="C11" s="214">
        <v>165</v>
      </c>
      <c r="D11" s="155" t="s">
        <v>541</v>
      </c>
      <c r="E11" s="156">
        <v>25899</v>
      </c>
      <c r="F11" s="221" t="s">
        <v>442</v>
      </c>
      <c r="G11" s="10">
        <f t="shared" si="0"/>
        <v>45</v>
      </c>
      <c r="H11" s="22">
        <v>177</v>
      </c>
      <c r="I11" s="74">
        <f t="shared" si="1"/>
        <v>195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1">
        <v>42441</v>
      </c>
      <c r="X11" s="121">
        <v>45</v>
      </c>
      <c r="Y11" s="122">
        <v>1.1022</v>
      </c>
      <c r="Z11" s="121">
        <v>45</v>
      </c>
      <c r="AA11" s="122">
        <v>1.1614</v>
      </c>
    </row>
    <row r="12" spans="1:27" ht="12.75">
      <c r="A12" s="10"/>
      <c r="B12" s="10" t="s">
        <v>65</v>
      </c>
      <c r="C12" s="217">
        <v>120</v>
      </c>
      <c r="D12" s="155" t="s">
        <v>82</v>
      </c>
      <c r="E12" s="156" t="s">
        <v>294</v>
      </c>
      <c r="F12" s="155" t="s">
        <v>768</v>
      </c>
      <c r="G12" s="10">
        <f t="shared" si="0"/>
        <v>78</v>
      </c>
      <c r="H12" s="22">
        <v>113</v>
      </c>
      <c r="I12" s="74">
        <f t="shared" si="1"/>
        <v>188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1">
        <v>42441</v>
      </c>
      <c r="X12" s="108">
        <v>49</v>
      </c>
      <c r="Y12" s="109">
        <v>1.1498</v>
      </c>
      <c r="Z12" s="108">
        <v>49</v>
      </c>
      <c r="AA12" s="109">
        <v>1.2128</v>
      </c>
    </row>
    <row r="13" spans="1:27" ht="12.75">
      <c r="A13" s="10"/>
      <c r="B13" s="10" t="s">
        <v>65</v>
      </c>
      <c r="C13" s="217">
        <v>138</v>
      </c>
      <c r="D13" s="155" t="s">
        <v>558</v>
      </c>
      <c r="E13" s="156" t="s">
        <v>559</v>
      </c>
      <c r="F13" s="155" t="s">
        <v>560</v>
      </c>
      <c r="G13" s="10">
        <f t="shared" si="0"/>
        <v>67</v>
      </c>
      <c r="H13" s="22">
        <v>129</v>
      </c>
      <c r="I13" s="74">
        <f t="shared" si="1"/>
        <v>183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>
        <v>42441</v>
      </c>
      <c r="X13" s="108">
        <v>51</v>
      </c>
      <c r="Y13" s="109">
        <v>1.175</v>
      </c>
      <c r="Z13" s="108">
        <v>51</v>
      </c>
      <c r="AA13" s="109">
        <v>1.2399</v>
      </c>
    </row>
    <row r="14" spans="1:27" ht="12.75">
      <c r="A14" s="10"/>
      <c r="B14" s="10" t="s">
        <v>65</v>
      </c>
      <c r="C14" s="280">
        <v>155</v>
      </c>
      <c r="D14" s="155" t="s">
        <v>438</v>
      </c>
      <c r="E14" s="156" t="s">
        <v>439</v>
      </c>
      <c r="F14" s="222" t="s">
        <v>440</v>
      </c>
      <c r="G14" s="10">
        <f t="shared" si="0"/>
        <v>54</v>
      </c>
      <c r="H14" s="22">
        <v>149</v>
      </c>
      <c r="I14" s="74">
        <f t="shared" si="1"/>
        <v>180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1">
        <v>42441</v>
      </c>
      <c r="X14" s="108">
        <v>41</v>
      </c>
      <c r="Y14" s="109">
        <v>1.0593</v>
      </c>
      <c r="Z14" s="108">
        <v>41</v>
      </c>
      <c r="AA14" s="109">
        <v>1.1152</v>
      </c>
    </row>
    <row r="15" spans="1:27" ht="12.75">
      <c r="A15" s="10"/>
      <c r="B15" s="10" t="s">
        <v>65</v>
      </c>
      <c r="C15" s="214">
        <v>160</v>
      </c>
      <c r="D15" s="155" t="s">
        <v>190</v>
      </c>
      <c r="E15" s="156" t="s">
        <v>240</v>
      </c>
      <c r="F15" s="222" t="s">
        <v>191</v>
      </c>
      <c r="G15" s="10">
        <f t="shared" si="0"/>
        <v>45</v>
      </c>
      <c r="H15" s="22">
        <v>161</v>
      </c>
      <c r="I15" s="74">
        <f t="shared" si="1"/>
        <v>177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>
        <v>42441</v>
      </c>
      <c r="X15" s="108">
        <v>43</v>
      </c>
      <c r="Y15" s="109">
        <v>1.0808</v>
      </c>
      <c r="Z15" s="108">
        <v>43</v>
      </c>
      <c r="AA15" s="109">
        <v>1.1383</v>
      </c>
    </row>
    <row r="16" spans="1:27" ht="12.75">
      <c r="A16" s="10"/>
      <c r="B16" s="10" t="s">
        <v>65</v>
      </c>
      <c r="C16" s="215">
        <v>162</v>
      </c>
      <c r="D16" s="155" t="s">
        <v>350</v>
      </c>
      <c r="E16" s="156">
        <v>26595</v>
      </c>
      <c r="F16" s="221" t="s">
        <v>338</v>
      </c>
      <c r="G16" s="10">
        <f t="shared" si="0"/>
        <v>43</v>
      </c>
      <c r="H16" s="22">
        <v>161</v>
      </c>
      <c r="I16" s="74">
        <f t="shared" si="1"/>
        <v>174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1">
        <v>42441</v>
      </c>
      <c r="X16" s="108">
        <v>44</v>
      </c>
      <c r="Y16" s="109">
        <v>1.0915</v>
      </c>
      <c r="Z16" s="108">
        <v>44</v>
      </c>
      <c r="AA16" s="109">
        <v>1.1498</v>
      </c>
    </row>
    <row r="17" spans="1:27" ht="12.75">
      <c r="A17" s="10"/>
      <c r="B17" s="10" t="s">
        <v>65</v>
      </c>
      <c r="C17" s="217">
        <v>145</v>
      </c>
      <c r="D17" s="395" t="s">
        <v>341</v>
      </c>
      <c r="E17" s="396" t="s">
        <v>342</v>
      </c>
      <c r="F17" s="395" t="s">
        <v>336</v>
      </c>
      <c r="G17" s="10">
        <f t="shared" si="0"/>
        <v>63</v>
      </c>
      <c r="H17" s="22">
        <v>129</v>
      </c>
      <c r="I17" s="74">
        <f t="shared" si="1"/>
        <v>174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>
        <v>42441</v>
      </c>
      <c r="X17" s="121">
        <v>55</v>
      </c>
      <c r="Y17" s="122">
        <v>1.228</v>
      </c>
      <c r="Z17" s="121">
        <v>55</v>
      </c>
      <c r="AA17" s="122">
        <v>1.2973</v>
      </c>
    </row>
    <row r="18" spans="1:27" ht="12.75">
      <c r="A18" s="10"/>
      <c r="B18" s="10" t="s">
        <v>65</v>
      </c>
      <c r="C18" s="75">
        <v>115</v>
      </c>
      <c r="D18" s="155" t="s">
        <v>167</v>
      </c>
      <c r="E18" s="156" t="s">
        <v>229</v>
      </c>
      <c r="F18" s="155" t="s">
        <v>118</v>
      </c>
      <c r="G18" s="10">
        <f t="shared" si="0"/>
        <v>71</v>
      </c>
      <c r="H18" s="22">
        <v>113</v>
      </c>
      <c r="I18" s="74">
        <f t="shared" si="1"/>
        <v>170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1">
        <v>42441</v>
      </c>
      <c r="X18" s="108">
        <v>48</v>
      </c>
      <c r="Y18" s="109">
        <v>1.1379</v>
      </c>
      <c r="Z18" s="108">
        <v>48</v>
      </c>
      <c r="AA18" s="109">
        <v>1.1999</v>
      </c>
    </row>
    <row r="19" spans="1:27" ht="12.75">
      <c r="A19" s="10"/>
      <c r="B19" s="10" t="s">
        <v>65</v>
      </c>
      <c r="C19" s="217">
        <v>155</v>
      </c>
      <c r="D19" s="222" t="s">
        <v>420</v>
      </c>
      <c r="E19" s="398">
        <v>26186</v>
      </c>
      <c r="F19" s="399" t="s">
        <v>338</v>
      </c>
      <c r="G19" s="10">
        <f t="shared" si="0"/>
        <v>44</v>
      </c>
      <c r="H19" s="22">
        <v>149</v>
      </c>
      <c r="I19" s="74">
        <f t="shared" si="1"/>
        <v>162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>
        <v>42441</v>
      </c>
      <c r="X19" s="121">
        <v>40</v>
      </c>
      <c r="Y19" s="122">
        <v>1.0486</v>
      </c>
      <c r="Z19" s="121">
        <v>40</v>
      </c>
      <c r="AA19" s="122">
        <v>1.1036</v>
      </c>
    </row>
    <row r="20" spans="1:27" ht="12.75">
      <c r="A20" s="10"/>
      <c r="B20" s="10" t="s">
        <v>65</v>
      </c>
      <c r="C20" s="216">
        <v>150</v>
      </c>
      <c r="D20" s="405" t="s">
        <v>645</v>
      </c>
      <c r="E20" s="156">
        <v>27033</v>
      </c>
      <c r="F20" s="221" t="s">
        <v>597</v>
      </c>
      <c r="G20" s="10">
        <f t="shared" si="0"/>
        <v>42</v>
      </c>
      <c r="H20" s="22">
        <v>149</v>
      </c>
      <c r="I20" s="74">
        <f t="shared" si="1"/>
        <v>159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>
        <v>42441</v>
      </c>
      <c r="X20" s="108">
        <v>39</v>
      </c>
      <c r="Y20" s="109">
        <v>1.0441</v>
      </c>
      <c r="Z20" s="108">
        <v>39</v>
      </c>
      <c r="AA20" s="109">
        <v>1.0931</v>
      </c>
    </row>
    <row r="21" spans="1:27" ht="12.75">
      <c r="A21" s="10"/>
      <c r="B21" s="10" t="s">
        <v>65</v>
      </c>
      <c r="C21" s="217">
        <v>140</v>
      </c>
      <c r="D21" s="155" t="s">
        <v>352</v>
      </c>
      <c r="E21" s="156" t="s">
        <v>353</v>
      </c>
      <c r="F21" s="155" t="s">
        <v>354</v>
      </c>
      <c r="G21" s="10">
        <f t="shared" si="0"/>
        <v>58</v>
      </c>
      <c r="H21" s="22" t="s">
        <v>714</v>
      </c>
      <c r="I21" s="7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>
        <v>42441</v>
      </c>
      <c r="X21" s="108">
        <v>52</v>
      </c>
      <c r="Y21" s="109">
        <v>1.1882</v>
      </c>
      <c r="Z21" s="108">
        <v>52</v>
      </c>
      <c r="AA21" s="109">
        <v>1.2543</v>
      </c>
    </row>
    <row r="22" spans="1:27" ht="12.75">
      <c r="A22" s="10"/>
      <c r="B22" s="10" t="s">
        <v>65</v>
      </c>
      <c r="C22" s="217">
        <v>130</v>
      </c>
      <c r="D22" s="155" t="s">
        <v>629</v>
      </c>
      <c r="E22" s="156">
        <v>24097</v>
      </c>
      <c r="F22" s="221" t="s">
        <v>771</v>
      </c>
      <c r="G22" s="10">
        <f t="shared" si="0"/>
        <v>50</v>
      </c>
      <c r="H22" s="22" t="s">
        <v>714</v>
      </c>
      <c r="I22" s="74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1">
        <v>42441</v>
      </c>
      <c r="X22" s="108">
        <v>54</v>
      </c>
      <c r="Y22" s="109">
        <v>1.2147</v>
      </c>
      <c r="Z22" s="108">
        <v>54</v>
      </c>
      <c r="AA22" s="109">
        <v>1.283</v>
      </c>
    </row>
    <row r="23" spans="1:27" ht="12.75">
      <c r="A23" s="10"/>
      <c r="B23" s="10" t="s">
        <v>65</v>
      </c>
      <c r="C23" s="217">
        <v>148</v>
      </c>
      <c r="D23" s="155" t="s">
        <v>76</v>
      </c>
      <c r="E23" s="156" t="s">
        <v>211</v>
      </c>
      <c r="F23" s="155" t="s">
        <v>212</v>
      </c>
      <c r="G23" s="10">
        <f t="shared" si="0"/>
        <v>60</v>
      </c>
      <c r="H23" s="22" t="s">
        <v>714</v>
      </c>
      <c r="I23" s="74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1">
        <v>42441</v>
      </c>
      <c r="X23" s="108">
        <v>56</v>
      </c>
      <c r="Y23" s="109">
        <v>1.2429</v>
      </c>
      <c r="Z23" s="108">
        <v>56</v>
      </c>
      <c r="AA23" s="109">
        <v>1.3134</v>
      </c>
    </row>
    <row r="24" spans="1:27" ht="12.75">
      <c r="A24" s="10"/>
      <c r="B24" s="10" t="s">
        <v>65</v>
      </c>
      <c r="C24" s="455">
        <v>175</v>
      </c>
      <c r="D24" s="155" t="s">
        <v>141</v>
      </c>
      <c r="E24" s="156" t="s">
        <v>290</v>
      </c>
      <c r="F24" s="155" t="s">
        <v>142</v>
      </c>
      <c r="G24" s="10">
        <f t="shared" si="0"/>
        <v>49</v>
      </c>
      <c r="H24" s="22" t="s">
        <v>714</v>
      </c>
      <c r="I24" s="74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1">
        <v>42441</v>
      </c>
      <c r="X24" s="108">
        <v>47</v>
      </c>
      <c r="Y24" s="109">
        <v>1.126</v>
      </c>
      <c r="Z24" s="108">
        <v>47</v>
      </c>
      <c r="AA24" s="109">
        <v>1.1871</v>
      </c>
    </row>
    <row r="25" spans="1:27" ht="12.75">
      <c r="A25" s="10"/>
      <c r="B25" s="10"/>
      <c r="C25" s="75"/>
      <c r="D25" s="155"/>
      <c r="E25" s="156"/>
      <c r="F25" s="155"/>
      <c r="G25" s="10"/>
      <c r="H25" s="22"/>
      <c r="I25" s="74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1">
        <v>42441</v>
      </c>
      <c r="X25" s="108">
        <v>58</v>
      </c>
      <c r="Y25" s="109">
        <v>1.2727</v>
      </c>
      <c r="Z25" s="108">
        <v>58</v>
      </c>
      <c r="AA25" s="109">
        <v>1.3457</v>
      </c>
    </row>
    <row r="26" spans="1:27" ht="12.75">
      <c r="A26" s="10"/>
      <c r="B26" s="10"/>
      <c r="C26" s="217"/>
      <c r="D26" s="155"/>
      <c r="E26" s="156"/>
      <c r="F26" s="155"/>
      <c r="G26" s="10"/>
      <c r="H26" s="22"/>
      <c r="I26" s="74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>
        <v>42441</v>
      </c>
      <c r="X26" s="108">
        <v>59</v>
      </c>
      <c r="Y26" s="109">
        <v>1.2876</v>
      </c>
      <c r="Z26" s="108">
        <v>59</v>
      </c>
      <c r="AA26" s="109">
        <v>1.3618</v>
      </c>
    </row>
    <row r="27" spans="1:27" ht="12.75">
      <c r="A27" s="10"/>
      <c r="B27" s="10"/>
      <c r="C27" s="418"/>
      <c r="D27" s="155"/>
      <c r="E27" s="156"/>
      <c r="F27" s="155"/>
      <c r="G27" s="10"/>
      <c r="H27" s="22"/>
      <c r="I27" s="74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1">
        <v>42441</v>
      </c>
      <c r="X27" s="121">
        <v>60</v>
      </c>
      <c r="Y27" s="122">
        <v>1.3025</v>
      </c>
      <c r="Z27" s="121">
        <v>60</v>
      </c>
      <c r="AA27" s="122">
        <v>1.3779</v>
      </c>
    </row>
    <row r="28" spans="1:27" ht="12.75">
      <c r="A28" s="10"/>
      <c r="B28" s="10"/>
      <c r="C28" s="217"/>
      <c r="D28" s="155"/>
      <c r="E28" s="156"/>
      <c r="F28" s="155"/>
      <c r="G28" s="10"/>
      <c r="H28" s="22"/>
      <c r="I28" s="74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>
        <v>42441</v>
      </c>
      <c r="X28" s="108">
        <v>61</v>
      </c>
      <c r="Y28" s="109">
        <v>1.3194</v>
      </c>
      <c r="Z28" s="108">
        <v>61</v>
      </c>
      <c r="AA28" s="109">
        <v>1.3965</v>
      </c>
    </row>
    <row r="29" spans="1:27" ht="12.75">
      <c r="A29" s="10"/>
      <c r="B29" s="10"/>
      <c r="C29" s="217"/>
      <c r="D29" s="155"/>
      <c r="E29" s="156"/>
      <c r="F29" s="155"/>
      <c r="G29" s="10"/>
      <c r="H29" s="22"/>
      <c r="I29" s="74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v>42441</v>
      </c>
      <c r="X29" s="108">
        <v>62</v>
      </c>
      <c r="Y29" s="109">
        <v>1.3363</v>
      </c>
      <c r="Z29" s="108">
        <v>62</v>
      </c>
      <c r="AA29" s="109">
        <v>1.4151</v>
      </c>
    </row>
    <row r="30" spans="1:27" ht="12.75">
      <c r="A30" s="10"/>
      <c r="B30" s="10"/>
      <c r="C30" s="217"/>
      <c r="D30" s="155"/>
      <c r="E30" s="156"/>
      <c r="F30" s="155"/>
      <c r="G30" s="10"/>
      <c r="H30" s="22"/>
      <c r="I30" s="74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v>42441</v>
      </c>
      <c r="X30" s="108">
        <v>63</v>
      </c>
      <c r="Y30" s="109">
        <v>1.3531</v>
      </c>
      <c r="Z30" s="108">
        <v>63</v>
      </c>
      <c r="AA30" s="109">
        <v>1.4336</v>
      </c>
    </row>
    <row r="31" spans="1:27" ht="12.75">
      <c r="A31" s="10"/>
      <c r="B31" s="10"/>
      <c r="C31" s="217"/>
      <c r="D31" s="155"/>
      <c r="E31" s="156"/>
      <c r="F31" s="221"/>
      <c r="G31" s="10"/>
      <c r="H31" s="22"/>
      <c r="I31" s="74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1">
        <v>42441</v>
      </c>
      <c r="X31" s="108">
        <v>64</v>
      </c>
      <c r="Y31" s="109">
        <v>1.37</v>
      </c>
      <c r="Z31" s="108">
        <v>64</v>
      </c>
      <c r="AA31" s="109">
        <v>1.4522</v>
      </c>
    </row>
    <row r="32" spans="1:27" ht="12.75">
      <c r="A32" s="10"/>
      <c r="B32" s="10"/>
      <c r="C32" s="217"/>
      <c r="D32" s="395"/>
      <c r="E32" s="396"/>
      <c r="F32" s="395"/>
      <c r="G32" s="10"/>
      <c r="H32" s="22"/>
      <c r="I32" s="74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>
        <v>42441</v>
      </c>
      <c r="X32" s="121">
        <v>65</v>
      </c>
      <c r="Y32" s="122">
        <v>1.3869</v>
      </c>
      <c r="Z32" s="121">
        <v>65</v>
      </c>
      <c r="AA32" s="122">
        <v>1.4708</v>
      </c>
    </row>
    <row r="33" spans="1:27" ht="12.75">
      <c r="A33" s="10"/>
      <c r="B33" s="10"/>
      <c r="C33" s="217"/>
      <c r="D33" s="155"/>
      <c r="E33" s="156"/>
      <c r="F33" s="155"/>
      <c r="G33" s="10"/>
      <c r="H33" s="22"/>
      <c r="I33" s="7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v>42441</v>
      </c>
      <c r="X33" s="108">
        <v>66</v>
      </c>
      <c r="Y33" s="109">
        <v>1.4062</v>
      </c>
      <c r="Z33" s="108">
        <v>66</v>
      </c>
      <c r="AA33" s="109">
        <v>1.4925</v>
      </c>
    </row>
    <row r="34" spans="1:27" ht="12.75">
      <c r="A34" s="10"/>
      <c r="B34" s="10"/>
      <c r="C34" s="419"/>
      <c r="D34" s="155"/>
      <c r="E34" s="156"/>
      <c r="F34" s="221"/>
      <c r="G34" s="10"/>
      <c r="H34" s="22"/>
      <c r="I34" s="74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>
        <v>42441</v>
      </c>
      <c r="X34" s="108">
        <v>67</v>
      </c>
      <c r="Y34" s="109">
        <v>1.4254</v>
      </c>
      <c r="Z34" s="108">
        <v>67</v>
      </c>
      <c r="AA34" s="109">
        <v>1.5143</v>
      </c>
    </row>
    <row r="35" spans="1:27" ht="12.75">
      <c r="A35" s="10"/>
      <c r="B35" s="10"/>
      <c r="C35" s="15"/>
      <c r="D35" s="155"/>
      <c r="E35" s="156"/>
      <c r="F35" s="155"/>
      <c r="G35" s="10"/>
      <c r="H35" s="22"/>
      <c r="I35" s="74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>
        <v>42441</v>
      </c>
      <c r="X35" s="108">
        <v>68</v>
      </c>
      <c r="Y35" s="109">
        <v>1.4447</v>
      </c>
      <c r="Z35" s="108">
        <v>68</v>
      </c>
      <c r="AA35" s="109">
        <v>1.536</v>
      </c>
    </row>
    <row r="36" spans="1:27" ht="12.75">
      <c r="A36" s="10"/>
      <c r="B36" s="10"/>
      <c r="C36" s="217"/>
      <c r="D36" s="232"/>
      <c r="E36" s="233"/>
      <c r="F36" s="232"/>
      <c r="G36" s="10"/>
      <c r="H36" s="22"/>
      <c r="I36" s="74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>
        <v>42441</v>
      </c>
      <c r="X36" s="108">
        <v>69</v>
      </c>
      <c r="Y36" s="109">
        <v>1.4639</v>
      </c>
      <c r="Z36" s="108">
        <v>69</v>
      </c>
      <c r="AA36" s="109">
        <v>1.5578</v>
      </c>
    </row>
    <row r="37" spans="1:27" ht="12.75">
      <c r="A37" s="10"/>
      <c r="B37" s="10"/>
      <c r="C37" s="217"/>
      <c r="D37" s="238"/>
      <c r="E37" s="301"/>
      <c r="F37" s="328"/>
      <c r="G37" s="10"/>
      <c r="H37" s="22"/>
      <c r="I37" s="74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>
        <v>42441</v>
      </c>
      <c r="X37" s="121">
        <v>70</v>
      </c>
      <c r="Y37" s="122">
        <v>1.4832</v>
      </c>
      <c r="Z37" s="121">
        <v>70</v>
      </c>
      <c r="AA37" s="122">
        <v>1.5795</v>
      </c>
    </row>
    <row r="38" spans="1:27" ht="12.75">
      <c r="A38" s="10"/>
      <c r="B38" s="10"/>
      <c r="C38" s="217"/>
      <c r="D38" s="232"/>
      <c r="E38" s="233"/>
      <c r="F38" s="232"/>
      <c r="G38" s="10"/>
      <c r="H38" s="22"/>
      <c r="I38" s="74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>
        <v>42441</v>
      </c>
      <c r="X38" s="108">
        <v>71</v>
      </c>
      <c r="Y38" s="109">
        <v>1.5054</v>
      </c>
      <c r="Z38" s="108">
        <v>71</v>
      </c>
      <c r="AA38" s="109">
        <v>1.6055</v>
      </c>
    </row>
    <row r="39" spans="1:27" ht="12.75">
      <c r="A39" s="10"/>
      <c r="B39" s="10"/>
      <c r="C39" s="217"/>
      <c r="D39" s="232"/>
      <c r="E39" s="233"/>
      <c r="F39" s="234"/>
      <c r="G39" s="10"/>
      <c r="H39" s="22"/>
      <c r="I39" s="74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1">
        <v>42441</v>
      </c>
      <c r="X39" s="108">
        <v>72</v>
      </c>
      <c r="Y39" s="109">
        <v>1.5276</v>
      </c>
      <c r="Z39" s="108">
        <v>72</v>
      </c>
      <c r="AA39" s="109">
        <v>1.6315</v>
      </c>
    </row>
    <row r="40" spans="1:27" ht="12.75">
      <c r="A40" s="10"/>
      <c r="B40" s="10"/>
      <c r="C40" s="217"/>
      <c r="D40" s="232"/>
      <c r="E40" s="233"/>
      <c r="F40" s="232"/>
      <c r="G40" s="13"/>
      <c r="H40" s="27"/>
      <c r="I40" s="74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51">
        <v>42441</v>
      </c>
      <c r="X40" s="108">
        <v>73</v>
      </c>
      <c r="Y40" s="109">
        <v>1.5499</v>
      </c>
      <c r="Z40" s="108">
        <v>73</v>
      </c>
      <c r="AA40" s="109">
        <v>1.6574</v>
      </c>
    </row>
    <row r="41" spans="1:27" ht="12.75">
      <c r="A41" s="10"/>
      <c r="B41" s="10"/>
      <c r="C41" s="32"/>
      <c r="D41" s="232"/>
      <c r="E41" s="233"/>
      <c r="F41" s="232"/>
      <c r="G41" s="10"/>
      <c r="H41" s="22"/>
      <c r="I41" s="74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1">
        <v>42441</v>
      </c>
      <c r="X41" s="108">
        <v>74</v>
      </c>
      <c r="Y41" s="109">
        <v>1.5721</v>
      </c>
      <c r="Z41" s="108">
        <v>74</v>
      </c>
      <c r="AA41" s="109">
        <v>1.6834</v>
      </c>
    </row>
    <row r="42" spans="1:27" ht="12.75">
      <c r="A42" s="4" t="s">
        <v>64</v>
      </c>
      <c r="B42" s="6"/>
      <c r="C42" s="6"/>
      <c r="D42" s="36"/>
      <c r="E42" s="36"/>
      <c r="F42" s="36"/>
      <c r="G42" s="5"/>
      <c r="I42" s="6" t="s">
        <v>25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38"/>
      <c r="W42" s="51"/>
      <c r="X42" s="121">
        <v>75</v>
      </c>
      <c r="Y42" s="122">
        <v>1.5943</v>
      </c>
      <c r="Z42" s="121">
        <v>75</v>
      </c>
      <c r="AA42" s="122">
        <v>1.7094</v>
      </c>
    </row>
    <row r="43" spans="1:27" ht="12.75">
      <c r="A43" s="7" t="s">
        <v>534</v>
      </c>
      <c r="B43" s="12"/>
      <c r="C43" s="111"/>
      <c r="D43" s="39"/>
      <c r="E43" s="39"/>
      <c r="F43" s="39"/>
      <c r="G43" s="8"/>
      <c r="I43" s="12" t="s">
        <v>10</v>
      </c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42"/>
      <c r="W43" s="51"/>
      <c r="X43" s="108">
        <v>76</v>
      </c>
      <c r="Y43" s="109">
        <v>1.6203</v>
      </c>
      <c r="Z43" s="108">
        <v>76</v>
      </c>
      <c r="AA43" s="109">
        <v>1.7411</v>
      </c>
    </row>
    <row r="44" spans="1:27" ht="12.75">
      <c r="A44" s="9" t="s">
        <v>193</v>
      </c>
      <c r="B44" s="1"/>
      <c r="C44" s="1"/>
      <c r="D44" s="43"/>
      <c r="E44" s="43"/>
      <c r="F44" s="43"/>
      <c r="G44" s="3"/>
      <c r="H44" s="1"/>
      <c r="I44" s="4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45"/>
      <c r="W44" s="39"/>
      <c r="X44" s="108">
        <v>77</v>
      </c>
      <c r="Y44" s="109">
        <v>1.6462</v>
      </c>
      <c r="Z44" s="108">
        <v>77</v>
      </c>
      <c r="AA44" s="109">
        <v>1.7729</v>
      </c>
    </row>
    <row r="45" spans="1:27" ht="18">
      <c r="A45" s="469" t="s">
        <v>31</v>
      </c>
      <c r="B45" s="469"/>
      <c r="C45" s="469"/>
      <c r="D45" s="469"/>
      <c r="E45" s="469"/>
      <c r="F45" s="469"/>
      <c r="G45" s="20"/>
      <c r="H45" s="20"/>
      <c r="I45" s="20"/>
      <c r="J45" s="35" t="s">
        <v>145</v>
      </c>
      <c r="K45" s="35" t="s">
        <v>146</v>
      </c>
      <c r="L45" s="35" t="s">
        <v>147</v>
      </c>
      <c r="M45" s="35" t="s">
        <v>148</v>
      </c>
      <c r="N45" s="35" t="s">
        <v>149</v>
      </c>
      <c r="O45" s="35" t="s">
        <v>150</v>
      </c>
      <c r="P45" s="35" t="s">
        <v>151</v>
      </c>
      <c r="Q45" s="35" t="s">
        <v>152</v>
      </c>
      <c r="R45" s="35" t="s">
        <v>153</v>
      </c>
      <c r="S45" s="35" t="s">
        <v>121</v>
      </c>
      <c r="T45" s="35" t="s">
        <v>138</v>
      </c>
      <c r="U45" s="35" t="s">
        <v>154</v>
      </c>
      <c r="V45" s="35" t="s">
        <v>155</v>
      </c>
      <c r="W45" s="19"/>
      <c r="X45" s="108">
        <v>78</v>
      </c>
      <c r="Y45" s="109">
        <v>1.6722</v>
      </c>
      <c r="Z45" s="108">
        <v>78</v>
      </c>
      <c r="AA45" s="109">
        <v>1.8046</v>
      </c>
    </row>
    <row r="46" spans="1:27" ht="12.75">
      <c r="A46" s="10" t="s">
        <v>2</v>
      </c>
      <c r="B46" s="10" t="s">
        <v>29</v>
      </c>
      <c r="C46" s="10" t="s">
        <v>30</v>
      </c>
      <c r="D46" s="10" t="s">
        <v>3</v>
      </c>
      <c r="E46" s="10" t="s">
        <v>4</v>
      </c>
      <c r="F46" s="10" t="s">
        <v>5</v>
      </c>
      <c r="G46" s="10" t="s">
        <v>1</v>
      </c>
      <c r="H46" s="10" t="s">
        <v>27</v>
      </c>
      <c r="I46" s="10" t="s">
        <v>28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1" t="s">
        <v>6</v>
      </c>
      <c r="X46" s="108">
        <v>79</v>
      </c>
      <c r="Y46" s="109">
        <v>1.6981</v>
      </c>
      <c r="Z46" s="108">
        <v>79</v>
      </c>
      <c r="AA46" s="109">
        <v>1.8364</v>
      </c>
    </row>
    <row r="47" spans="1:27" ht="12.75">
      <c r="A47" s="10"/>
      <c r="B47" s="10" t="s">
        <v>66</v>
      </c>
      <c r="C47" s="217">
        <v>132</v>
      </c>
      <c r="D47" s="367" t="s">
        <v>508</v>
      </c>
      <c r="E47" s="368">
        <v>26021</v>
      </c>
      <c r="F47" s="225" t="s">
        <v>85</v>
      </c>
      <c r="G47" s="10">
        <f>TRUNC((W47-E47)/365.25)</f>
        <v>44</v>
      </c>
      <c r="H47" s="22">
        <v>129</v>
      </c>
      <c r="I47" s="74">
        <f>CEILING(H47*(VLOOKUP(G47,$Z$1:$AA$67,2,0)),0.01)</f>
        <v>148.33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>
        <v>42441</v>
      </c>
      <c r="X47" s="121">
        <v>80</v>
      </c>
      <c r="Y47" s="122">
        <v>1.7241</v>
      </c>
      <c r="Z47" s="121">
        <v>80</v>
      </c>
      <c r="AA47" s="122">
        <v>1.8681</v>
      </c>
    </row>
    <row r="48" spans="1:27" ht="12.75">
      <c r="A48" s="10"/>
      <c r="B48" s="10" t="s">
        <v>66</v>
      </c>
      <c r="C48" s="15" t="s">
        <v>581</v>
      </c>
      <c r="D48" s="183" t="s">
        <v>349</v>
      </c>
      <c r="E48" s="184">
        <v>26207</v>
      </c>
      <c r="F48" s="225" t="s">
        <v>338</v>
      </c>
      <c r="G48" s="10">
        <f>TRUNC((W48-E48)/365.25)</f>
        <v>44</v>
      </c>
      <c r="H48" s="22">
        <v>121</v>
      </c>
      <c r="I48" s="74">
        <f>CEILING(H48*(VLOOKUP(G48,$Z$1:$AA$67,2,0)),0.01)</f>
        <v>139.13</v>
      </c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>
        <v>42441</v>
      </c>
      <c r="X48" s="108">
        <v>83</v>
      </c>
      <c r="Y48" s="109">
        <v>1.8164</v>
      </c>
      <c r="Z48" s="108">
        <v>83</v>
      </c>
      <c r="AA48" s="109">
        <v>1.9876</v>
      </c>
    </row>
    <row r="49" spans="1:27" ht="12.75">
      <c r="A49" s="10"/>
      <c r="B49" s="10" t="s">
        <v>66</v>
      </c>
      <c r="C49" s="15" t="s">
        <v>150</v>
      </c>
      <c r="D49" s="183" t="s">
        <v>91</v>
      </c>
      <c r="E49" s="184" t="s">
        <v>232</v>
      </c>
      <c r="F49" s="183" t="s">
        <v>92</v>
      </c>
      <c r="G49" s="10">
        <f>TRUNC((W49-E49)/365.25)</f>
        <v>59</v>
      </c>
      <c r="H49" s="22" t="s">
        <v>723</v>
      </c>
      <c r="I49" s="74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1">
        <v>42441</v>
      </c>
      <c r="X49" s="108">
        <v>82</v>
      </c>
      <c r="Y49" s="109">
        <v>1.7856</v>
      </c>
      <c r="Z49" s="108">
        <v>82</v>
      </c>
      <c r="AA49" s="109">
        <v>1.9478</v>
      </c>
    </row>
    <row r="50" spans="1:27" ht="12.75">
      <c r="A50" s="10"/>
      <c r="B50" s="10"/>
      <c r="C50" s="15"/>
      <c r="D50" s="183"/>
      <c r="E50" s="184"/>
      <c r="F50" s="225"/>
      <c r="G50" s="10"/>
      <c r="H50" s="22"/>
      <c r="I50" s="74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>
        <v>42441</v>
      </c>
      <c r="X50" s="108">
        <v>81</v>
      </c>
      <c r="Y50" s="109">
        <v>1.7549</v>
      </c>
      <c r="Z50" s="108">
        <v>81</v>
      </c>
      <c r="AA50" s="109">
        <v>1.9079</v>
      </c>
    </row>
    <row r="51" spans="1:27" ht="12.75">
      <c r="A51" s="10"/>
      <c r="B51" s="10"/>
      <c r="C51" s="15"/>
      <c r="D51" s="183"/>
      <c r="E51" s="184"/>
      <c r="F51" s="183"/>
      <c r="G51" s="10"/>
      <c r="H51" s="22"/>
      <c r="I51" s="74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>
        <v>42441</v>
      </c>
      <c r="X51" s="108">
        <v>84</v>
      </c>
      <c r="Y51" s="109">
        <v>1.8471</v>
      </c>
      <c r="Z51" s="108">
        <v>84</v>
      </c>
      <c r="AA51" s="109">
        <v>2.0275</v>
      </c>
    </row>
    <row r="52" spans="1:27" ht="12.75">
      <c r="A52" s="10"/>
      <c r="B52" s="10"/>
      <c r="C52" s="15"/>
      <c r="D52" s="375"/>
      <c r="E52" s="376"/>
      <c r="F52" s="375"/>
      <c r="G52" s="10"/>
      <c r="H52" s="22"/>
      <c r="I52" s="74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1">
        <v>42441</v>
      </c>
      <c r="X52" s="121">
        <v>85</v>
      </c>
      <c r="Y52" s="122">
        <v>1.8779</v>
      </c>
      <c r="Z52" s="121">
        <v>85</v>
      </c>
      <c r="AA52" s="122">
        <v>2.0673</v>
      </c>
    </row>
    <row r="53" spans="1:27" ht="12.75">
      <c r="A53" s="10"/>
      <c r="B53" s="10"/>
      <c r="C53" s="75"/>
      <c r="D53" s="318"/>
      <c r="E53" s="319"/>
      <c r="F53" s="320"/>
      <c r="G53" s="10"/>
      <c r="H53" s="22"/>
      <c r="I53" s="74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>
        <v>42441</v>
      </c>
      <c r="X53" s="108">
        <v>86</v>
      </c>
      <c r="Y53" s="109">
        <v>1.915</v>
      </c>
      <c r="Z53" s="108">
        <v>86</v>
      </c>
      <c r="AA53" s="109">
        <v>2.1191</v>
      </c>
    </row>
    <row r="54" spans="1:27" ht="12.75">
      <c r="A54" s="10"/>
      <c r="B54" s="10"/>
      <c r="C54" s="15"/>
      <c r="D54" s="318"/>
      <c r="E54" s="319"/>
      <c r="F54" s="320"/>
      <c r="G54" s="10"/>
      <c r="H54" s="22"/>
      <c r="I54" s="74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1">
        <v>42441</v>
      </c>
      <c r="X54" s="108">
        <v>87</v>
      </c>
      <c r="Y54" s="109">
        <v>1.9521</v>
      </c>
      <c r="Z54" s="108">
        <v>87</v>
      </c>
      <c r="AA54" s="109">
        <v>2.1708</v>
      </c>
    </row>
    <row r="55" spans="1:27" ht="12.75">
      <c r="A55" s="10"/>
      <c r="B55" s="10"/>
      <c r="C55" s="15"/>
      <c r="D55" s="230"/>
      <c r="E55" s="231"/>
      <c r="F55" s="246"/>
      <c r="G55" s="10"/>
      <c r="H55" s="22"/>
      <c r="I55" s="74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1">
        <v>42441</v>
      </c>
      <c r="X55" s="108">
        <v>88</v>
      </c>
      <c r="Y55" s="109">
        <v>1.9893</v>
      </c>
      <c r="Z55" s="108">
        <v>88</v>
      </c>
      <c r="AA55" s="109">
        <v>2.2226</v>
      </c>
    </row>
    <row r="56" spans="1:27" ht="12.75">
      <c r="A56" s="10"/>
      <c r="B56" s="10"/>
      <c r="C56" s="15"/>
      <c r="D56" s="318"/>
      <c r="E56" s="319"/>
      <c r="F56" s="320"/>
      <c r="G56" s="10"/>
      <c r="H56" s="22"/>
      <c r="I56" s="74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1">
        <v>42441</v>
      </c>
      <c r="X56" s="108">
        <v>89</v>
      </c>
      <c r="Y56" s="109">
        <v>2.0264</v>
      </c>
      <c r="Z56" s="108">
        <v>89</v>
      </c>
      <c r="AA56" s="109">
        <v>2.2743</v>
      </c>
    </row>
    <row r="57" spans="1:27" ht="12.75">
      <c r="A57" s="10"/>
      <c r="B57" s="10"/>
      <c r="C57" s="15"/>
      <c r="D57" s="326"/>
      <c r="E57" s="327"/>
      <c r="F57" s="339"/>
      <c r="G57" s="10"/>
      <c r="H57" s="22"/>
      <c r="I57" s="74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1">
        <v>42441</v>
      </c>
      <c r="X57" s="121">
        <v>90</v>
      </c>
      <c r="Y57" s="122">
        <v>2.0635</v>
      </c>
      <c r="Z57" s="121">
        <v>90</v>
      </c>
      <c r="AA57" s="122">
        <v>2.3261</v>
      </c>
    </row>
    <row r="58" spans="1:27" ht="12.75">
      <c r="A58" s="10"/>
      <c r="B58" s="10"/>
      <c r="C58" s="15"/>
      <c r="D58" s="375"/>
      <c r="E58" s="376"/>
      <c r="F58" s="375"/>
      <c r="G58" s="10"/>
      <c r="H58" s="22"/>
      <c r="I58" s="74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1">
        <v>42441</v>
      </c>
      <c r="X58" s="108">
        <v>91</v>
      </c>
      <c r="Y58" s="109">
        <v>2.1093</v>
      </c>
      <c r="Z58" s="108">
        <v>91</v>
      </c>
      <c r="AA58" s="109">
        <v>2.3962</v>
      </c>
    </row>
    <row r="59" spans="1:27" ht="12.75">
      <c r="A59" s="10"/>
      <c r="B59" s="10"/>
      <c r="C59" s="15"/>
      <c r="D59" s="318"/>
      <c r="E59" s="319"/>
      <c r="F59" s="320"/>
      <c r="G59" s="10"/>
      <c r="H59" s="22"/>
      <c r="I59" s="74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1">
        <v>42441</v>
      </c>
      <c r="X59" s="108">
        <v>92</v>
      </c>
      <c r="Y59" s="109">
        <v>2.1551</v>
      </c>
      <c r="Z59" s="108">
        <v>92</v>
      </c>
      <c r="AA59" s="109">
        <v>2.4663</v>
      </c>
    </row>
    <row r="60" spans="1:27" ht="12.75">
      <c r="A60" s="10"/>
      <c r="B60" s="10"/>
      <c r="C60" s="15"/>
      <c r="D60" s="321"/>
      <c r="E60" s="329"/>
      <c r="F60" s="330"/>
      <c r="G60" s="10"/>
      <c r="H60" s="22"/>
      <c r="I60" s="74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1">
        <v>42441</v>
      </c>
      <c r="X60" s="108">
        <v>93</v>
      </c>
      <c r="Y60" s="109">
        <v>2.2009</v>
      </c>
      <c r="Z60" s="108">
        <v>93</v>
      </c>
      <c r="AA60" s="109">
        <v>2.5364</v>
      </c>
    </row>
    <row r="61" spans="1:27" ht="12.75">
      <c r="A61" s="10"/>
      <c r="B61" s="10"/>
      <c r="C61" s="15"/>
      <c r="D61" s="318"/>
      <c r="E61" s="319"/>
      <c r="F61" s="320"/>
      <c r="G61" s="10"/>
      <c r="H61" s="22"/>
      <c r="I61" s="74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1">
        <v>42441</v>
      </c>
      <c r="X61" s="108">
        <v>94</v>
      </c>
      <c r="Y61" s="109">
        <v>2.2467</v>
      </c>
      <c r="Z61" s="108">
        <v>94</v>
      </c>
      <c r="AA61" s="109">
        <v>2.6065</v>
      </c>
    </row>
    <row r="62" spans="1:27" ht="12.75">
      <c r="A62" s="10"/>
      <c r="B62" s="10"/>
      <c r="C62" s="15"/>
      <c r="D62" s="230"/>
      <c r="E62" s="231"/>
      <c r="F62" s="246"/>
      <c r="G62" s="10"/>
      <c r="H62" s="22"/>
      <c r="I62" s="7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1">
        <v>42441</v>
      </c>
      <c r="X62" s="121">
        <v>95</v>
      </c>
      <c r="Y62" s="122">
        <v>2.2925</v>
      </c>
      <c r="Z62" s="121">
        <v>95</v>
      </c>
      <c r="AA62" s="122">
        <v>2.6766</v>
      </c>
    </row>
    <row r="63" spans="1:27" ht="12.75">
      <c r="A63" s="10"/>
      <c r="B63" s="10"/>
      <c r="C63" s="15"/>
      <c r="D63" s="318"/>
      <c r="E63" s="319"/>
      <c r="F63" s="318"/>
      <c r="G63" s="10"/>
      <c r="H63" s="22"/>
      <c r="I63" s="7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1">
        <v>42441</v>
      </c>
      <c r="X63" s="353">
        <v>96</v>
      </c>
      <c r="Y63" s="354">
        <v>2.534</v>
      </c>
      <c r="Z63" s="353">
        <v>96</v>
      </c>
      <c r="AA63" s="354">
        <v>2.7813</v>
      </c>
    </row>
    <row r="64" spans="1:27" ht="12.75">
      <c r="A64" s="10"/>
      <c r="B64" s="10"/>
      <c r="C64" s="15"/>
      <c r="D64" s="54"/>
      <c r="E64" s="54"/>
      <c r="F64" s="54"/>
      <c r="G64" s="10"/>
      <c r="H64" s="22"/>
      <c r="I64" s="74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1">
        <v>42441</v>
      </c>
      <c r="X64" s="353">
        <v>97</v>
      </c>
      <c r="Y64" s="354">
        <v>2.7755</v>
      </c>
      <c r="Z64" s="353">
        <v>97</v>
      </c>
      <c r="AA64" s="354">
        <v>2.8859999999999997</v>
      </c>
    </row>
    <row r="65" spans="1:27" ht="12.75">
      <c r="A65" s="10"/>
      <c r="B65" s="10"/>
      <c r="C65" s="15"/>
      <c r="D65" s="54"/>
      <c r="E65" s="54"/>
      <c r="F65" s="54"/>
      <c r="G65" s="10"/>
      <c r="H65" s="22"/>
      <c r="I65" s="74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1">
        <v>42441</v>
      </c>
      <c r="X65" s="353">
        <v>98</v>
      </c>
      <c r="Y65" s="354">
        <v>3.017</v>
      </c>
      <c r="Z65" s="353">
        <v>98</v>
      </c>
      <c r="AA65" s="354">
        <v>2.9906999999999995</v>
      </c>
    </row>
    <row r="66" spans="1:27" ht="12.75">
      <c r="A66" s="10"/>
      <c r="B66" s="10"/>
      <c r="C66" s="15"/>
      <c r="D66" s="54"/>
      <c r="E66" s="54"/>
      <c r="F66" s="54"/>
      <c r="G66" s="10"/>
      <c r="H66" s="22"/>
      <c r="I66" s="74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1">
        <v>42441</v>
      </c>
      <c r="X66" s="353">
        <v>99</v>
      </c>
      <c r="Y66" s="354">
        <v>3.2585</v>
      </c>
      <c r="Z66" s="353">
        <v>99</v>
      </c>
      <c r="AA66" s="354">
        <v>3.0953999999999993</v>
      </c>
    </row>
    <row r="67" spans="1:27" ht="12.75">
      <c r="A67" s="10"/>
      <c r="B67" s="10"/>
      <c r="C67" s="15"/>
      <c r="D67" s="54"/>
      <c r="E67" s="54"/>
      <c r="F67" s="54"/>
      <c r="G67" s="10"/>
      <c r="H67" s="22"/>
      <c r="I67" s="74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1">
        <v>42441</v>
      </c>
      <c r="X67" s="119">
        <v>100</v>
      </c>
      <c r="Y67" s="352">
        <v>3.5</v>
      </c>
      <c r="Z67" s="119">
        <v>100</v>
      </c>
      <c r="AA67" s="352">
        <v>3.2</v>
      </c>
    </row>
    <row r="68" spans="1:23" ht="12.75">
      <c r="A68" s="10"/>
      <c r="B68" s="10"/>
      <c r="C68" s="15"/>
      <c r="D68" s="54"/>
      <c r="E68" s="54"/>
      <c r="F68" s="54"/>
      <c r="G68" s="10"/>
      <c r="H68" s="22"/>
      <c r="I68" s="74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1">
        <v>42441</v>
      </c>
    </row>
    <row r="69" spans="1:23" ht="12.75">
      <c r="A69" s="10"/>
      <c r="B69" s="10"/>
      <c r="C69" s="15"/>
      <c r="D69" s="54"/>
      <c r="E69" s="54"/>
      <c r="F69" s="54"/>
      <c r="G69" s="10"/>
      <c r="H69" s="22"/>
      <c r="I69" s="74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1">
        <v>42441</v>
      </c>
    </row>
    <row r="70" spans="1:23" ht="12.75">
      <c r="A70" s="10"/>
      <c r="B70" s="10"/>
      <c r="C70" s="15"/>
      <c r="D70" s="54"/>
      <c r="E70" s="54"/>
      <c r="F70" s="54"/>
      <c r="G70" s="10"/>
      <c r="H70" s="22"/>
      <c r="I70" s="7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1">
        <v>42441</v>
      </c>
    </row>
    <row r="71" spans="1:23" ht="12.75">
      <c r="A71" s="10"/>
      <c r="B71" s="10"/>
      <c r="C71" s="15"/>
      <c r="D71" s="54"/>
      <c r="E71" s="54"/>
      <c r="F71" s="54"/>
      <c r="G71" s="10"/>
      <c r="H71" s="22"/>
      <c r="I71" s="74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1">
        <v>42441</v>
      </c>
    </row>
    <row r="72" spans="1:23" ht="12.75">
      <c r="A72" s="10"/>
      <c r="B72" s="10"/>
      <c r="C72" s="15"/>
      <c r="D72" s="54"/>
      <c r="E72" s="54"/>
      <c r="F72" s="54"/>
      <c r="G72" s="10"/>
      <c r="H72" s="22"/>
      <c r="I72" s="74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1">
        <v>42441</v>
      </c>
    </row>
    <row r="73" spans="1:23" ht="12.75">
      <c r="A73" s="10"/>
      <c r="B73" s="10"/>
      <c r="C73" s="15"/>
      <c r="D73" s="54"/>
      <c r="E73" s="54"/>
      <c r="F73" s="54"/>
      <c r="G73" s="10"/>
      <c r="H73" s="22"/>
      <c r="I73" s="74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1">
        <v>42441</v>
      </c>
    </row>
    <row r="74" spans="1:23" ht="12.75">
      <c r="A74" s="10"/>
      <c r="B74" s="10"/>
      <c r="C74" s="15"/>
      <c r="D74" s="54"/>
      <c r="E74" s="54"/>
      <c r="F74" s="54"/>
      <c r="G74" s="10"/>
      <c r="H74" s="22"/>
      <c r="I74" s="74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1">
        <v>42441</v>
      </c>
    </row>
    <row r="75" spans="1:23" ht="12.75">
      <c r="A75" s="10"/>
      <c r="B75" s="10"/>
      <c r="C75" s="15"/>
      <c r="D75" s="54"/>
      <c r="E75" s="54"/>
      <c r="F75" s="54"/>
      <c r="G75" s="10"/>
      <c r="H75" s="22"/>
      <c r="I75" s="74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>
        <v>42441</v>
      </c>
    </row>
    <row r="76" spans="1:23" ht="12.75">
      <c r="A76" s="10"/>
      <c r="B76" s="10"/>
      <c r="C76" s="15"/>
      <c r="D76" s="54"/>
      <c r="E76" s="54"/>
      <c r="F76" s="54"/>
      <c r="G76" s="10"/>
      <c r="H76" s="22"/>
      <c r="I76" s="74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>
        <v>42441</v>
      </c>
    </row>
    <row r="77" spans="1:23" ht="12.75">
      <c r="A77" s="10"/>
      <c r="B77" s="10"/>
      <c r="C77" s="15"/>
      <c r="D77" s="54"/>
      <c r="E77" s="54"/>
      <c r="F77" s="54"/>
      <c r="G77" s="10"/>
      <c r="H77" s="22"/>
      <c r="I77" s="74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1">
        <v>42441</v>
      </c>
    </row>
    <row r="78" spans="1:23" ht="12.75">
      <c r="A78" s="10"/>
      <c r="B78" s="10"/>
      <c r="C78" s="15"/>
      <c r="D78" s="54"/>
      <c r="E78" s="54"/>
      <c r="F78" s="54"/>
      <c r="G78" s="10"/>
      <c r="H78" s="22"/>
      <c r="I78" s="74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1">
        <v>42441</v>
      </c>
    </row>
    <row r="79" spans="1:23" ht="12.75">
      <c r="A79" s="10"/>
      <c r="B79" s="10"/>
      <c r="C79" s="15"/>
      <c r="D79" s="54"/>
      <c r="E79" s="54"/>
      <c r="F79" s="54"/>
      <c r="G79" s="10"/>
      <c r="H79" s="22"/>
      <c r="I79" s="74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1">
        <v>42441</v>
      </c>
    </row>
    <row r="80" spans="1:23" ht="12.75">
      <c r="A80" s="10"/>
      <c r="B80" s="10"/>
      <c r="C80" s="15"/>
      <c r="D80" s="54"/>
      <c r="E80" s="54"/>
      <c r="F80" s="54"/>
      <c r="G80" s="10"/>
      <c r="H80" s="22"/>
      <c r="I80" s="74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>
        <v>42441</v>
      </c>
    </row>
    <row r="81" spans="1:23" ht="12.75">
      <c r="A81" s="10"/>
      <c r="B81" s="10"/>
      <c r="C81" s="15"/>
      <c r="D81" s="54"/>
      <c r="E81" s="54"/>
      <c r="F81" s="54"/>
      <c r="G81" s="10"/>
      <c r="H81" s="22"/>
      <c r="I81" s="74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1">
        <v>42441</v>
      </c>
    </row>
    <row r="82" spans="1:23" ht="12.75">
      <c r="A82" s="10"/>
      <c r="B82" s="10"/>
      <c r="C82" s="15"/>
      <c r="D82" s="54"/>
      <c r="E82" s="54"/>
      <c r="F82" s="54"/>
      <c r="G82" s="10"/>
      <c r="H82" s="22"/>
      <c r="I82" s="74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1">
        <v>42441</v>
      </c>
    </row>
  </sheetData>
  <sheetProtection/>
  <mergeCells count="2">
    <mergeCell ref="A4:F4"/>
    <mergeCell ref="A45:F45"/>
  </mergeCells>
  <printOptions/>
  <pageMargins left="0.2" right="0.23" top="0.53" bottom="0.5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Martin Smetana</cp:lastModifiedBy>
  <cp:lastPrinted>2016-03-12T16:54:52Z</cp:lastPrinted>
  <dcterms:created xsi:type="dcterms:W3CDTF">2005-06-02T21:06:06Z</dcterms:created>
  <dcterms:modified xsi:type="dcterms:W3CDTF">2016-03-14T22:18:36Z</dcterms:modified>
  <cp:category/>
  <cp:version/>
  <cp:contentType/>
  <cp:contentStatus/>
</cp:coreProperties>
</file>